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Анализ " sheetId="1" r:id="rId1"/>
    <sheet name="Проблемы" sheetId="2" r:id="rId2"/>
    <sheet name="уд.вес" sheetId="3" r:id="rId3"/>
  </sheets>
  <definedNames>
    <definedName name="_xlnm.Print_Area" localSheetId="0">'Анализ '!$G$2:$O$26</definedName>
    <definedName name="_xlnm.Print_Area" localSheetId="2">'уд.вес'!$A$1:$I$29</definedName>
  </definedNames>
  <calcPr fullCalcOnLoad="1"/>
</workbook>
</file>

<file path=xl/sharedStrings.xml><?xml version="1.0" encoding="utf-8"?>
<sst xmlns="http://schemas.openxmlformats.org/spreadsheetml/2006/main" count="248" uniqueCount="193">
  <si>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</si>
  <si>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</si>
  <si>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</si>
  <si>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</si>
  <si>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</si>
  <si>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</si>
  <si>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</si>
  <si>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</si>
  <si>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</si>
  <si>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</si>
  <si>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</si>
  <si>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Наименование муниципального образования</t>
  </si>
  <si>
    <t>Проблемы</t>
  </si>
  <si>
    <t>2.</t>
  </si>
  <si>
    <t>№ п/п</t>
  </si>
  <si>
    <t>Численность работающих, чел.</t>
  </si>
  <si>
    <t>Среднемесячная заработная плата, руб.</t>
  </si>
  <si>
    <t>Площадь жилищ, приходящаяся в среднем на одного жителя, кв. метров</t>
  </si>
  <si>
    <t>Выручка от реализации продукции, работ услуг в расчете на 1 жителя, руб.</t>
  </si>
  <si>
    <t>Количество малых предприятий на 1000 жителей</t>
  </si>
  <si>
    <t>Коэффициент пенсионной нагрузки (отношение численности пенсионеров к численности работающих)</t>
  </si>
  <si>
    <t>В среднем по району</t>
  </si>
  <si>
    <t>Уровень безработицы к числу жителей, %</t>
  </si>
  <si>
    <t>Батаминское МО</t>
  </si>
  <si>
    <t>Буринское МО</t>
  </si>
  <si>
    <t>Зулумайское МО</t>
  </si>
  <si>
    <t>Кимильтейское МО</t>
  </si>
  <si>
    <t>Масляногорское МО</t>
  </si>
  <si>
    <t>Новолетниковское МО</t>
  </si>
  <si>
    <t>Покровское МО</t>
  </si>
  <si>
    <t>Услонское МО</t>
  </si>
  <si>
    <t>Ухтуйское МО</t>
  </si>
  <si>
    <t>Филипповское МО</t>
  </si>
  <si>
    <t>Харайгунское МО</t>
  </si>
  <si>
    <t>Хазанское МО</t>
  </si>
  <si>
    <t>Экономическое развитие муниципальных образований Зиминского района</t>
  </si>
  <si>
    <t>Основные проблемы муниципальных образований Зиминского района поселенческого уровня и пути их решения</t>
  </si>
  <si>
    <t>Батаминское муниципальное образование</t>
  </si>
  <si>
    <t>1. Благоустройство населенных пунктов</t>
  </si>
  <si>
    <t>2. Безработица</t>
  </si>
  <si>
    <t>3. Обеспечение населения качественной питьевой водой</t>
  </si>
  <si>
    <t xml:space="preserve">Буринское муниципальное образование </t>
  </si>
  <si>
    <t>3. Низкий уровень социальной инфраструктуры</t>
  </si>
  <si>
    <t>Зулумайское муниципальное образование</t>
  </si>
  <si>
    <t>1. Развитие отраслей сельскохозяйственного комплекса.</t>
  </si>
  <si>
    <t>2. Развитие сферы бытового обслуживания.</t>
  </si>
  <si>
    <t>3. Развитие личных подсобных хозяйств.</t>
  </si>
  <si>
    <t>Кимильтейское муниципальное образование</t>
  </si>
  <si>
    <t>Масляногорское муниципальное образование</t>
  </si>
  <si>
    <t>1. Недостаточное развитие агропромышленного комплекса</t>
  </si>
  <si>
    <t>Новолетниковское муниципальное образование</t>
  </si>
  <si>
    <t>2. Состояние инженерной инфраструктуры</t>
  </si>
  <si>
    <t>3. Слабое развитие производственного потенциала</t>
  </si>
  <si>
    <t>Покровское муниципальное образование</t>
  </si>
  <si>
    <t>2. Износ культурно-досуговых учреждений</t>
  </si>
  <si>
    <t>Услонское муниципальное образование</t>
  </si>
  <si>
    <t>Ухтуйское муниципальное образование</t>
  </si>
  <si>
    <t>1. Укрепление производственной сферы</t>
  </si>
  <si>
    <t>1. Организация малого предприятия по заготовке и переработке древесины в с. Глинки.</t>
  </si>
  <si>
    <t>2. Недостаточное развитие сельскохозяйственного потенциала</t>
  </si>
  <si>
    <t>Филипповское муниципальное образование</t>
  </si>
  <si>
    <t>1. Слабое развитие торговли</t>
  </si>
  <si>
    <t>2. Износ инженерной инфраструктуры</t>
  </si>
  <si>
    <t>Хазанское муниципальное образование</t>
  </si>
  <si>
    <t>1. Развитие ЛПХ.</t>
  </si>
  <si>
    <t>Харайгунское муниципальное образование</t>
  </si>
  <si>
    <t>3. Работа с садоводческими кооперативами</t>
  </si>
  <si>
    <t>1. Углубленная работа по сотрудничеству с садоводческими кооперативами, находящимися на территории муниципального образования - создание ассоциации садоводческих кооперативов.</t>
  </si>
  <si>
    <t>Пути   решения</t>
  </si>
  <si>
    <t>1. Недостаточная развитость производственного потенциала</t>
  </si>
  <si>
    <t>Приложение 2</t>
  </si>
  <si>
    <t>1. Поддержка сельскохозяйственного потребительского сбытового кооператива "Возрождение".</t>
  </si>
  <si>
    <t>численность</t>
  </si>
  <si>
    <t>выручка</t>
  </si>
  <si>
    <t>МП</t>
  </si>
  <si>
    <t>безработные</t>
  </si>
  <si>
    <t>пенсионеры</t>
  </si>
  <si>
    <t>площадь</t>
  </si>
  <si>
    <t>Выручка от реал-ции продукции, работ услуг в расчете на 1 жителя, руб.</t>
  </si>
  <si>
    <t>Уровень безработицы, %</t>
  </si>
  <si>
    <t>Коэффициент пенсионной нагрузки</t>
  </si>
  <si>
    <t>Площадь жилищ на 1 жителя, кв. метров</t>
  </si>
  <si>
    <t>В среднем по Зиминскому районному муниципальному образованию</t>
  </si>
  <si>
    <t>Батаминское муниципальное образование:</t>
  </si>
  <si>
    <t>Буринское муниципальное образование:</t>
  </si>
  <si>
    <t>Зулумайское муниципальное образование:</t>
  </si>
  <si>
    <t>Кимильтейское муниципальное образование:</t>
  </si>
  <si>
    <t>Масляногорское муниципальное образование:</t>
  </si>
  <si>
    <t>Новолетниковское муниципальное образование:</t>
  </si>
  <si>
    <t>Покровское муниципальное образование:</t>
  </si>
  <si>
    <t>Услонское муниципальное образование:</t>
  </si>
  <si>
    <t>Ухтуйское муниципальное образование:</t>
  </si>
  <si>
    <t>Филипповскоемуниципальное образование:</t>
  </si>
  <si>
    <t>Хазанское муниципальное образование:</t>
  </si>
  <si>
    <t>Харайгунское муниципальное образование:</t>
  </si>
  <si>
    <t xml:space="preserve">Наименование муниципального образования </t>
  </si>
  <si>
    <t>Приложение 3</t>
  </si>
  <si>
    <t>Уровень развития муниципальных образований</t>
  </si>
  <si>
    <t>Уд. вес поселения в среднерайонных  показателях, %</t>
  </si>
  <si>
    <t xml:space="preserve">2. Расширение сети  учреждений дошкольного образования. </t>
  </si>
  <si>
    <t xml:space="preserve">1. Проектирование и строительство школ. </t>
  </si>
  <si>
    <t xml:space="preserve">3. Текущий, капитальный ремонт учреждений культуры. </t>
  </si>
  <si>
    <t>4. Текущие ремонты ФАПов и отделений МУЗ "ЗРБ".</t>
  </si>
  <si>
    <t>5. Укрепление материально-технической базы учреждений социальной сферы.</t>
  </si>
  <si>
    <t>7. Обустройство мест отдыха.</t>
  </si>
  <si>
    <t>8. Повышение безопасности дорожного движения.</t>
  </si>
  <si>
    <t>1. Финансовая помощь гражданам, зарегистрированным в Центре занятости населения для занятия предпринимательской деятельностью.</t>
  </si>
  <si>
    <t>1. Бурение скважин.</t>
  </si>
  <si>
    <t>2. Капитальные ремонты котельных, водопроводных сетей, канализационных сетей.</t>
  </si>
  <si>
    <t xml:space="preserve">9. Охрана окружающей среды. </t>
  </si>
  <si>
    <t>1. Низкий уровень социальной инфраструктуры</t>
  </si>
  <si>
    <t>1. Капитальный и текущий ремонт образовательных учреждений.</t>
  </si>
  <si>
    <t>1. Строительство спортивных площадок.</t>
  </si>
  <si>
    <t>2. Строительство спортивных площадок.</t>
  </si>
  <si>
    <t>3. Текущий ремонт библиотек.</t>
  </si>
  <si>
    <t>4. Укрепление материально-технической базы учреждений социальной сферы.</t>
  </si>
  <si>
    <t>6. Строительство спортивных площадок.</t>
  </si>
  <si>
    <t xml:space="preserve">5. Охрана окружающей среды. </t>
  </si>
  <si>
    <t>1. Слабое развитие малого предпринимательства</t>
  </si>
  <si>
    <t>2. Низкий уровень благоустройства населенных пунктов, социальной инфраструктуры</t>
  </si>
  <si>
    <t>5. Социальная защита малообеспеченной категории граждан.</t>
  </si>
  <si>
    <t>6. Усиление борьбы с административными правонарушениями, посягающими на здоровье, санитарно-эпидимилогическое благополучие населения и общественную нравственность.</t>
  </si>
  <si>
    <t>1. Низкое благоустройство социальной инфраструктуры</t>
  </si>
  <si>
    <t xml:space="preserve">3. Проектирование и строительство Кимильтейской участковой больницы. </t>
  </si>
  <si>
    <t>4. Текущий ремонт библиотек.</t>
  </si>
  <si>
    <t>5. Строительство библиотечного комплекса с.Кимильтей.</t>
  </si>
  <si>
    <t>6. Укрепление материально-технической базы социальной сферы.</t>
  </si>
  <si>
    <t>4. Недостаточное развитие сельского хозяйства</t>
  </si>
  <si>
    <t>1. Строительство свинарника-маточника на 100 голов свиноматок в с.Батама.</t>
  </si>
  <si>
    <t>1. Строительство свиноводческой фермы на 500 голов  ИП глава КФХ Гавриленко.</t>
  </si>
  <si>
    <t>2. Недостаточное развитие экономики, сельского хозяйства,  КФХ</t>
  </si>
  <si>
    <t>2. Создание малого предприятия по производству сыров ООО «Дом сыра» в с.Кимильтей.</t>
  </si>
  <si>
    <t xml:space="preserve">3. Состояние инженерной инфраструктуры. </t>
  </si>
  <si>
    <t>1. Строительство линии ВЛ - 10 кВ протяженностью 700 м.</t>
  </si>
  <si>
    <t>2. Капитальный ремонт водовода, канализационных сетей.</t>
  </si>
  <si>
    <t xml:space="preserve">3. Реконструкция котельных. </t>
  </si>
  <si>
    <t>2. Текущий ремонт библиотек.</t>
  </si>
  <si>
    <t>3. Укрепление материально-технической базы социальной сферы.</t>
  </si>
  <si>
    <t>4. Содержание коммуникаций</t>
  </si>
  <si>
    <t xml:space="preserve">1. Капитальный ремонт водопроводных, канализационных сетей. </t>
  </si>
  <si>
    <t xml:space="preserve">2. Повышение безопасности дорожного движения. </t>
  </si>
  <si>
    <t>1. Проектирование и строительство детского сада, ООШ в с.Новолетники.</t>
  </si>
  <si>
    <t xml:space="preserve">2. Строительсво Новолетниковского ДД. </t>
  </si>
  <si>
    <t>3. Текущий ремонт бибилиотек.</t>
  </si>
  <si>
    <t>1. Недостаточное развитие социальной инфраструктуры</t>
  </si>
  <si>
    <t>1. Реконструкция эл.котельной в с.Новолетники на котельную, работающую на твердом топливе.</t>
  </si>
  <si>
    <t>1. Строительство молочного комплекса на 400 голов СПК «Окинский».</t>
  </si>
  <si>
    <t>1. Оказание содействия владельцам ЛПХ в выделении кредитов на развитие подсобных хозяйств.</t>
  </si>
  <si>
    <t>2. Разработка угольного карьера в д. Нагишкино.</t>
  </si>
  <si>
    <t>1. Проектирование и строительство детского сада в с.Покровка.</t>
  </si>
  <si>
    <t>4. Капитальный ремонт учреждений культуры.</t>
  </si>
  <si>
    <t>1. Капитальный ремонт котельной в с.Покровка.</t>
  </si>
  <si>
    <t>1. Плохое состояние инфраструктуры</t>
  </si>
  <si>
    <t>1. Разработка ПСД на строительство водовода о.Шехолай - с.Услон.</t>
  </si>
  <si>
    <t>2. Капитальный ремонт скважин.</t>
  </si>
  <si>
    <t>3. СМР по водоводу на с.Самара, с. Услон.</t>
  </si>
  <si>
    <t>4. Реконструкция котельной в с.Услон.</t>
  </si>
  <si>
    <t>5. Капитальный ремонт водопроводных, канализационных сетей.</t>
  </si>
  <si>
    <t>6. Капитальный ремонт теплотрассы.</t>
  </si>
  <si>
    <t>2. Недостаток социальной инфраструктуры</t>
  </si>
  <si>
    <t>1. Проектирование и строительсво детского сада в с.Услон, с.Самара.</t>
  </si>
  <si>
    <t>1. СПСК «Заря» - реконструкция цеха по выработке мясных полуфабрикатов.</t>
  </si>
  <si>
    <t xml:space="preserve">2. Создание малого предприятия по производству кирпича </t>
  </si>
  <si>
    <t>3. Слабое развитие сельского хозяйства, экономики</t>
  </si>
  <si>
    <t>1. Реконструкция промышленного цеха стада кур-несушек СПК «Окинский».</t>
  </si>
  <si>
    <t>2. ИП глава КФХ Кузьмина – строительство животноводческой фермы на 100 голов КРС.</t>
  </si>
  <si>
    <t>3. Строительство цеха по утилизации отходов птичьего помета СПК «Окинский».</t>
  </si>
  <si>
    <t>1. Проектирование и строительсво детского сада в с.Ухтуй.</t>
  </si>
  <si>
    <t>2. Проектирование и строительсво СОШ с.Ухтуй.</t>
  </si>
  <si>
    <t>3. Строительство спортивных площадок.</t>
  </si>
  <si>
    <t>3. Недостаток социальной инфраструктуры</t>
  </si>
  <si>
    <t>1. Капитальный ремонт тепловых, канализационных сетей.</t>
  </si>
  <si>
    <t>4. Улучшение инфраструктуры</t>
  </si>
  <si>
    <t>5. Недостаточный уровень безопасности жизнедеятельности</t>
  </si>
  <si>
    <t>1. Усилить контроль за соблюдением правил дорожного движения.</t>
  </si>
  <si>
    <t>2. Обеспечить качественную работу сотрудников наркоконтроля и оказывать им помощь.</t>
  </si>
  <si>
    <t>1. Повышение уровня обслуживания населения населения.</t>
  </si>
  <si>
    <t>3. Низкие возможности в области образования, культуры, здравоохранения, спорта</t>
  </si>
  <si>
    <t>1. Строительсво спортивных площадок.</t>
  </si>
  <si>
    <t>4. Недостаточное развитие агропромышленного комплекса</t>
  </si>
  <si>
    <t>1. ИП глава КФХ Юменчук – строительство животноводческой фермы на 50 голов коров.</t>
  </si>
  <si>
    <t>2. поддержка сельскохозяйственных кооперативов.</t>
  </si>
  <si>
    <t>1. Слабое развитие экономики</t>
  </si>
  <si>
    <t>2. Износ объектов социальной сферы.</t>
  </si>
  <si>
    <t>1. Проектирование и строительсво Хазанского д/с, СОШ.</t>
  </si>
  <si>
    <t>2. Строительсво спортивных площадок.</t>
  </si>
  <si>
    <t>3. Капитальный ремонт Хазанского отделения МУЗ "ЗРБ".</t>
  </si>
  <si>
    <t>3. Улучшение инфраструктуры</t>
  </si>
  <si>
    <t>1. Капитальный ремонт теплотрассы.</t>
  </si>
  <si>
    <t>2. Капитальный ремонт котельной в п.Ц.Хазан.</t>
  </si>
  <si>
    <t>1. Укрепление социальной сферы.</t>
  </si>
  <si>
    <t>Приложение 1.</t>
  </si>
  <si>
    <t>3. Износ инженерной инфраструктуры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</si>
</sst>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" fontId="5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3" fontId="8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justify" vertical="top" wrapText="1"/>
    </xf>
    <xf numFmtId="164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2" borderId="10" xfId="0" applyFont="1" applyFill="1" applyBorder="1" applyAlignment="1">
      <alignment horizontal="justify" vertical="top" wrapText="1"/>
    </xf>
    <xf numFmtId="3" fontId="8" fillId="2" borderId="10" xfId="0" applyNumberFormat="1" applyFont="1" applyFill="1" applyBorder="1" applyAlignment="1">
      <alignment horizontal="center" wrapText="1"/>
    </xf>
    <xf numFmtId="164" fontId="8" fillId="2" borderId="10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165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5" fillId="0" borderId="0" xfId="0" applyFont="1" applyAlignment="1">
      <alignment/>
    </xf>
    <xf numFmtId="0" fontId="10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view="pageBreakPreview" zoomScale="120" zoomScaleSheetLayoutView="120" zoomScalePageLayoutView="0" workbookViewId="0" topLeftCell="G1">
      <selection activeCell="N7" sqref="N7"/>
    </sheetView>
  </sheetViews>
  <sheetFormatPr defaultColWidth="9.00390625" defaultRowHeight="12.75"/>
  <cols>
    <col min="1" max="4" width="9.125" style="1" customWidth="1"/>
    <col min="5" max="5" width="9.875" style="1" customWidth="1"/>
    <col min="6" max="6" width="9.125" style="1" customWidth="1"/>
    <col min="7" max="7" width="6.875" style="1" customWidth="1"/>
    <col min="8" max="8" width="19.25390625" style="1" customWidth="1"/>
    <col min="9" max="9" width="14.00390625" style="1" customWidth="1"/>
    <col min="10" max="10" width="13.375" style="1" customWidth="1"/>
    <col min="11" max="11" width="15.125" style="1" customWidth="1"/>
    <col min="12" max="12" width="18.00390625" style="1" customWidth="1"/>
    <col min="13" max="13" width="15.125" style="1" customWidth="1"/>
    <col min="14" max="14" width="13.75390625" style="1" customWidth="1"/>
    <col min="15" max="15" width="17.25390625" style="1" customWidth="1"/>
    <col min="16" max="19" width="9.125" style="1" customWidth="1"/>
  </cols>
  <sheetData>
    <row r="2" spans="7:15" ht="12.75">
      <c r="G2" s="17"/>
      <c r="H2" s="17"/>
      <c r="I2" s="17"/>
      <c r="J2" s="17"/>
      <c r="K2" s="17"/>
      <c r="L2" s="17"/>
      <c r="M2" s="17"/>
      <c r="N2" s="63" t="s">
        <v>70</v>
      </c>
      <c r="O2" s="63"/>
    </row>
    <row r="3" spans="7:15" ht="12.75">
      <c r="G3" s="62" t="s">
        <v>35</v>
      </c>
      <c r="H3" s="62"/>
      <c r="I3" s="62"/>
      <c r="J3" s="62"/>
      <c r="K3" s="62"/>
      <c r="L3" s="62"/>
      <c r="M3" s="62"/>
      <c r="N3" s="62"/>
      <c r="O3" s="62"/>
    </row>
    <row r="4" spans="7:15" ht="12.75">
      <c r="G4" s="17"/>
      <c r="H4" s="17"/>
      <c r="I4" s="17"/>
      <c r="J4" s="17"/>
      <c r="K4" s="17"/>
      <c r="L4" s="17"/>
      <c r="M4" s="17"/>
      <c r="N4" s="17"/>
      <c r="O4" s="17"/>
    </row>
    <row r="5" spans="7:15" ht="12.75">
      <c r="G5" s="17"/>
      <c r="H5" s="17"/>
      <c r="I5" s="17"/>
      <c r="J5" s="17"/>
      <c r="K5" s="17"/>
      <c r="L5" s="17"/>
      <c r="M5" s="17"/>
      <c r="N5" s="17"/>
      <c r="O5" s="17"/>
    </row>
    <row r="6" spans="1:15" ht="102">
      <c r="A6" s="19" t="s">
        <v>72</v>
      </c>
      <c r="B6" s="19" t="s">
        <v>73</v>
      </c>
      <c r="C6" s="20" t="s">
        <v>74</v>
      </c>
      <c r="D6" s="20" t="s">
        <v>75</v>
      </c>
      <c r="E6" s="20" t="s">
        <v>76</v>
      </c>
      <c r="F6" s="20" t="s">
        <v>77</v>
      </c>
      <c r="G6" s="29" t="s">
        <v>14</v>
      </c>
      <c r="H6" s="3" t="s">
        <v>11</v>
      </c>
      <c r="I6" s="3" t="s">
        <v>18</v>
      </c>
      <c r="J6" s="3" t="s">
        <v>15</v>
      </c>
      <c r="K6" s="3" t="s">
        <v>19</v>
      </c>
      <c r="L6" s="3" t="s">
        <v>16</v>
      </c>
      <c r="M6" s="3" t="s">
        <v>22</v>
      </c>
      <c r="N6" s="3" t="s">
        <v>20</v>
      </c>
      <c r="O6" s="4" t="s">
        <v>17</v>
      </c>
    </row>
    <row r="7" spans="1:15" ht="12.75">
      <c r="A7" s="5">
        <v>1838</v>
      </c>
      <c r="B7" s="5">
        <v>1200</v>
      </c>
      <c r="C7" s="18">
        <v>1</v>
      </c>
      <c r="D7" s="18">
        <v>232</v>
      </c>
      <c r="E7" s="18">
        <v>377</v>
      </c>
      <c r="F7" s="18">
        <v>31885.9</v>
      </c>
      <c r="G7" s="30" t="s">
        <v>0</v>
      </c>
      <c r="H7" s="5" t="s">
        <v>23</v>
      </c>
      <c r="I7" s="6">
        <f>B7*1000/A7</f>
        <v>652.8835690968444</v>
      </c>
      <c r="J7" s="6">
        <v>395</v>
      </c>
      <c r="K7" s="7">
        <f>C7/A7*1000</f>
        <v>0.544069640914037</v>
      </c>
      <c r="L7" s="6">
        <v>10049</v>
      </c>
      <c r="M7" s="7">
        <f>D7/A7*100</f>
        <v>12.622415669205658</v>
      </c>
      <c r="N7" s="7">
        <f aca="true" t="shared" si="0" ref="N7:N19">E7/J7</f>
        <v>0.9544303797468354</v>
      </c>
      <c r="O7" s="7">
        <f>F7/A7</f>
        <v>17.348150163220893</v>
      </c>
    </row>
    <row r="8" spans="1:15" ht="12.75">
      <c r="A8" s="5">
        <v>620</v>
      </c>
      <c r="B8" s="5">
        <v>4667</v>
      </c>
      <c r="C8" s="18">
        <v>1</v>
      </c>
      <c r="D8" s="18">
        <v>230</v>
      </c>
      <c r="E8" s="18">
        <v>109</v>
      </c>
      <c r="F8" s="18">
        <v>13742.4</v>
      </c>
      <c r="G8" s="30" t="s">
        <v>13</v>
      </c>
      <c r="H8" s="5" t="s">
        <v>24</v>
      </c>
      <c r="I8" s="6">
        <f aca="true" t="shared" si="1" ref="I8:I19">B8*1000/A8</f>
        <v>7527.419354838709</v>
      </c>
      <c r="J8" s="6">
        <v>58</v>
      </c>
      <c r="K8" s="7">
        <f aca="true" t="shared" si="2" ref="K8:K19">C8/A8*1000</f>
        <v>1.6129032258064515</v>
      </c>
      <c r="L8" s="6">
        <v>8136</v>
      </c>
      <c r="M8" s="7">
        <f aca="true" t="shared" si="3" ref="M8:M19">D8/A8*100</f>
        <v>37.096774193548384</v>
      </c>
      <c r="N8" s="7">
        <f t="shared" si="0"/>
        <v>1.8793103448275863</v>
      </c>
      <c r="O8" s="7">
        <f aca="true" t="shared" si="4" ref="O8:O19">F8/A8</f>
        <v>22.16516129032258</v>
      </c>
    </row>
    <row r="9" spans="1:15" ht="12.75">
      <c r="A9" s="5">
        <v>430</v>
      </c>
      <c r="B9" s="5"/>
      <c r="C9" s="18"/>
      <c r="D9" s="18">
        <v>300</v>
      </c>
      <c r="E9" s="18">
        <v>145</v>
      </c>
      <c r="F9" s="18">
        <v>8834.3</v>
      </c>
      <c r="G9" s="30" t="s">
        <v>1</v>
      </c>
      <c r="H9" s="5" t="s">
        <v>25</v>
      </c>
      <c r="I9" s="6">
        <f t="shared" si="1"/>
        <v>0</v>
      </c>
      <c r="J9" s="6">
        <v>46</v>
      </c>
      <c r="K9" s="7">
        <f t="shared" si="2"/>
        <v>0</v>
      </c>
      <c r="L9" s="6">
        <v>8836</v>
      </c>
      <c r="M9" s="7">
        <f t="shared" si="3"/>
        <v>69.76744186046511</v>
      </c>
      <c r="N9" s="7">
        <f t="shared" si="0"/>
        <v>3.152173913043478</v>
      </c>
      <c r="O9" s="7">
        <f t="shared" si="4"/>
        <v>20.54488372093023</v>
      </c>
    </row>
    <row r="10" spans="1:15" ht="12.75">
      <c r="A10" s="5">
        <v>3019</v>
      </c>
      <c r="B10" s="5">
        <v>26918.62</v>
      </c>
      <c r="C10" s="18">
        <v>5</v>
      </c>
      <c r="D10" s="18">
        <v>435</v>
      </c>
      <c r="E10" s="18">
        <v>483</v>
      </c>
      <c r="F10" s="18">
        <v>55018.4</v>
      </c>
      <c r="G10" s="30" t="s">
        <v>2</v>
      </c>
      <c r="H10" s="5" t="s">
        <v>26</v>
      </c>
      <c r="I10" s="6">
        <f t="shared" si="1"/>
        <v>8916.40278237827</v>
      </c>
      <c r="J10" s="9">
        <v>432</v>
      </c>
      <c r="K10" s="7">
        <f t="shared" si="2"/>
        <v>1.6561775422325273</v>
      </c>
      <c r="L10" s="9">
        <v>8448</v>
      </c>
      <c r="M10" s="7">
        <f t="shared" si="3"/>
        <v>14.40874461742299</v>
      </c>
      <c r="N10" s="7">
        <f t="shared" si="0"/>
        <v>1.1180555555555556</v>
      </c>
      <c r="O10" s="7">
        <f t="shared" si="4"/>
        <v>18.224047697913218</v>
      </c>
    </row>
    <row r="11" spans="1:15" ht="12.75">
      <c r="A11" s="5">
        <v>1113</v>
      </c>
      <c r="B11" s="5">
        <v>2006.25</v>
      </c>
      <c r="C11" s="18">
        <v>2</v>
      </c>
      <c r="D11" s="18">
        <v>60</v>
      </c>
      <c r="E11" s="18">
        <v>210</v>
      </c>
      <c r="F11" s="18">
        <v>20864.2</v>
      </c>
      <c r="G11" s="30" t="s">
        <v>3</v>
      </c>
      <c r="H11" s="5" t="s">
        <v>27</v>
      </c>
      <c r="I11" s="6">
        <f t="shared" si="1"/>
        <v>1802.5606469002696</v>
      </c>
      <c r="J11" s="6">
        <v>130</v>
      </c>
      <c r="K11" s="7">
        <f t="shared" si="2"/>
        <v>1.7969451931716083</v>
      </c>
      <c r="L11" s="6">
        <v>8608</v>
      </c>
      <c r="M11" s="7">
        <f t="shared" si="3"/>
        <v>5.3908355795148255</v>
      </c>
      <c r="N11" s="7">
        <f t="shared" si="0"/>
        <v>1.6153846153846154</v>
      </c>
      <c r="O11" s="7">
        <f t="shared" si="4"/>
        <v>18.745911949685535</v>
      </c>
    </row>
    <row r="12" spans="1:15" ht="12.75">
      <c r="A12" s="5">
        <v>601</v>
      </c>
      <c r="B12" s="5"/>
      <c r="C12" s="18"/>
      <c r="D12" s="18">
        <v>129</v>
      </c>
      <c r="E12" s="18">
        <v>115</v>
      </c>
      <c r="F12" s="18">
        <v>12193.8</v>
      </c>
      <c r="G12" s="30" t="s">
        <v>4</v>
      </c>
      <c r="H12" s="5" t="s">
        <v>28</v>
      </c>
      <c r="I12" s="6">
        <f t="shared" si="1"/>
        <v>0</v>
      </c>
      <c r="J12" s="9">
        <v>45</v>
      </c>
      <c r="K12" s="7">
        <f t="shared" si="2"/>
        <v>0</v>
      </c>
      <c r="L12" s="9">
        <v>8764</v>
      </c>
      <c r="M12" s="7">
        <f t="shared" si="3"/>
        <v>21.46422628951747</v>
      </c>
      <c r="N12" s="7">
        <f t="shared" si="0"/>
        <v>2.5555555555555554</v>
      </c>
      <c r="O12" s="7">
        <f t="shared" si="4"/>
        <v>20.2891846921797</v>
      </c>
    </row>
    <row r="13" spans="1:15" ht="12.75">
      <c r="A13" s="5">
        <v>880</v>
      </c>
      <c r="B13" s="5">
        <v>528</v>
      </c>
      <c r="C13" s="18">
        <v>1</v>
      </c>
      <c r="D13" s="18">
        <v>89</v>
      </c>
      <c r="E13" s="18">
        <v>89</v>
      </c>
      <c r="F13" s="18">
        <v>12738.2</v>
      </c>
      <c r="G13" s="30" t="s">
        <v>5</v>
      </c>
      <c r="H13" s="5" t="s">
        <v>29</v>
      </c>
      <c r="I13" s="6">
        <f t="shared" si="1"/>
        <v>600</v>
      </c>
      <c r="J13" s="9">
        <v>160</v>
      </c>
      <c r="K13" s="7">
        <f t="shared" si="2"/>
        <v>1.1363636363636362</v>
      </c>
      <c r="L13" s="9">
        <v>9702</v>
      </c>
      <c r="M13" s="7">
        <f t="shared" si="3"/>
        <v>10.113636363636363</v>
      </c>
      <c r="N13" s="7">
        <f t="shared" si="0"/>
        <v>0.55625</v>
      </c>
      <c r="O13" s="7">
        <f t="shared" si="4"/>
        <v>14.475227272727274</v>
      </c>
    </row>
    <row r="14" spans="1:15" ht="12.75">
      <c r="A14" s="5">
        <v>1236</v>
      </c>
      <c r="B14" s="5">
        <v>7666.43</v>
      </c>
      <c r="C14" s="18">
        <v>5</v>
      </c>
      <c r="D14" s="18">
        <v>341</v>
      </c>
      <c r="E14" s="18">
        <v>187</v>
      </c>
      <c r="F14" s="18">
        <v>31098.6</v>
      </c>
      <c r="G14" s="30" t="s">
        <v>6</v>
      </c>
      <c r="H14" s="5" t="s">
        <v>30</v>
      </c>
      <c r="I14" s="6">
        <f t="shared" si="1"/>
        <v>6202.613268608414</v>
      </c>
      <c r="J14" s="6">
        <v>396</v>
      </c>
      <c r="K14" s="7">
        <f t="shared" si="2"/>
        <v>4.0453074433656955</v>
      </c>
      <c r="L14" s="6">
        <v>10577</v>
      </c>
      <c r="M14" s="7">
        <f t="shared" si="3"/>
        <v>27.588996763754047</v>
      </c>
      <c r="N14" s="7">
        <f t="shared" si="0"/>
        <v>0.4722222222222222</v>
      </c>
      <c r="O14" s="7">
        <f t="shared" si="4"/>
        <v>25.160679611650483</v>
      </c>
    </row>
    <row r="15" spans="1:15" ht="12.75">
      <c r="A15" s="5">
        <v>1889</v>
      </c>
      <c r="B15" s="5">
        <v>1123159.11</v>
      </c>
      <c r="C15" s="18">
        <v>26</v>
      </c>
      <c r="D15" s="18">
        <v>140</v>
      </c>
      <c r="E15" s="18">
        <v>328</v>
      </c>
      <c r="F15" s="18">
        <v>31842.4</v>
      </c>
      <c r="G15" s="30" t="s">
        <v>7</v>
      </c>
      <c r="H15" s="5" t="s">
        <v>31</v>
      </c>
      <c r="I15" s="6">
        <f t="shared" si="1"/>
        <v>594578.6712546321</v>
      </c>
      <c r="J15" s="6">
        <v>1245</v>
      </c>
      <c r="K15" s="7">
        <f t="shared" si="2"/>
        <v>13.763896241397564</v>
      </c>
      <c r="L15" s="6">
        <v>9310</v>
      </c>
      <c r="M15" s="7">
        <f t="shared" si="3"/>
        <v>7.4113287453679195</v>
      </c>
      <c r="N15" s="7">
        <f t="shared" si="0"/>
        <v>0.26345381526104417</v>
      </c>
      <c r="O15" s="7">
        <f t="shared" si="4"/>
        <v>16.85674960296453</v>
      </c>
    </row>
    <row r="16" spans="1:15" ht="12.75">
      <c r="A16" s="5">
        <v>679</v>
      </c>
      <c r="B16" s="5">
        <v>21826.61</v>
      </c>
      <c r="C16" s="18">
        <v>10</v>
      </c>
      <c r="D16" s="18">
        <v>316</v>
      </c>
      <c r="E16" s="18">
        <v>86</v>
      </c>
      <c r="F16" s="18">
        <v>11887.1</v>
      </c>
      <c r="G16" s="30" t="s">
        <v>8</v>
      </c>
      <c r="H16" s="5" t="s">
        <v>32</v>
      </c>
      <c r="I16" s="6">
        <f t="shared" si="1"/>
        <v>32145.228276877762</v>
      </c>
      <c r="J16" s="6">
        <v>105</v>
      </c>
      <c r="K16" s="7">
        <f t="shared" si="2"/>
        <v>14.727540500736376</v>
      </c>
      <c r="L16" s="6">
        <v>7262</v>
      </c>
      <c r="M16" s="7">
        <f t="shared" si="3"/>
        <v>46.53902798232695</v>
      </c>
      <c r="N16" s="7">
        <f t="shared" si="0"/>
        <v>0.819047619047619</v>
      </c>
      <c r="O16" s="7">
        <f t="shared" si="4"/>
        <v>17.50677466863034</v>
      </c>
    </row>
    <row r="17" spans="1:15" ht="12.75">
      <c r="A17" s="5">
        <v>1965</v>
      </c>
      <c r="B17" s="5">
        <v>16208.87</v>
      </c>
      <c r="C17" s="18">
        <v>7</v>
      </c>
      <c r="D17" s="18">
        <v>164</v>
      </c>
      <c r="E17" s="18">
        <v>540</v>
      </c>
      <c r="F17" s="18">
        <v>34782</v>
      </c>
      <c r="G17" s="30" t="s">
        <v>9</v>
      </c>
      <c r="H17" s="5" t="s">
        <v>34</v>
      </c>
      <c r="I17" s="6">
        <f t="shared" si="1"/>
        <v>8248.788804071246</v>
      </c>
      <c r="J17" s="6">
        <v>272</v>
      </c>
      <c r="K17" s="7">
        <f t="shared" si="2"/>
        <v>3.56234096692112</v>
      </c>
      <c r="L17" s="6">
        <v>8800</v>
      </c>
      <c r="M17" s="7">
        <f t="shared" si="3"/>
        <v>8.346055979643765</v>
      </c>
      <c r="N17" s="7">
        <f t="shared" si="0"/>
        <v>1.9852941176470589</v>
      </c>
      <c r="O17" s="7">
        <f t="shared" si="4"/>
        <v>17.700763358778627</v>
      </c>
    </row>
    <row r="18" spans="1:15" ht="12.75">
      <c r="A18" s="5">
        <v>693</v>
      </c>
      <c r="B18" s="5">
        <v>2040</v>
      </c>
      <c r="C18" s="18">
        <v>2</v>
      </c>
      <c r="D18" s="18">
        <v>9</v>
      </c>
      <c r="E18" s="18">
        <v>104</v>
      </c>
      <c r="F18" s="18">
        <v>9396.7</v>
      </c>
      <c r="G18" s="30" t="s">
        <v>10</v>
      </c>
      <c r="H18" s="5" t="s">
        <v>33</v>
      </c>
      <c r="I18" s="6">
        <f t="shared" si="1"/>
        <v>2943.722943722944</v>
      </c>
      <c r="J18" s="6">
        <v>34</v>
      </c>
      <c r="K18" s="7">
        <f t="shared" si="2"/>
        <v>2.886002886002886</v>
      </c>
      <c r="L18" s="6">
        <v>7137</v>
      </c>
      <c r="M18" s="7">
        <f t="shared" si="3"/>
        <v>1.2987012987012987</v>
      </c>
      <c r="N18" s="7">
        <f t="shared" si="0"/>
        <v>3.0588235294117645</v>
      </c>
      <c r="O18" s="7">
        <f t="shared" si="4"/>
        <v>13.55945165945166</v>
      </c>
    </row>
    <row r="19" spans="1:15" ht="12.75">
      <c r="A19" s="5">
        <f>SUM(A7:A18)</f>
        <v>14963</v>
      </c>
      <c r="B19" s="5">
        <v>1237242</v>
      </c>
      <c r="C19" s="18">
        <f>SUM(C7:C18)</f>
        <v>60</v>
      </c>
      <c r="D19" s="18">
        <f>SUM(D7:D18)</f>
        <v>2445</v>
      </c>
      <c r="E19" s="18">
        <f>SUM(E7:E18)</f>
        <v>2773</v>
      </c>
      <c r="F19" s="18">
        <f>SUM(F7:F18)</f>
        <v>274284.00000000006</v>
      </c>
      <c r="G19" s="5"/>
      <c r="H19" s="8" t="s">
        <v>21</v>
      </c>
      <c r="I19" s="10">
        <f t="shared" si="1"/>
        <v>82686.76067633496</v>
      </c>
      <c r="J19" s="10">
        <v>4285</v>
      </c>
      <c r="K19" s="21">
        <f t="shared" si="2"/>
        <v>4.0098910646260775</v>
      </c>
      <c r="L19" s="10">
        <v>10460</v>
      </c>
      <c r="M19" s="11">
        <f t="shared" si="3"/>
        <v>16.340306088351266</v>
      </c>
      <c r="N19" s="11">
        <f t="shared" si="0"/>
        <v>0.6471411901983664</v>
      </c>
      <c r="O19" s="11">
        <f t="shared" si="4"/>
        <v>18.330816012831654</v>
      </c>
    </row>
    <row r="20" spans="1:15" ht="12.75">
      <c r="A20" s="17"/>
      <c r="B20" s="17"/>
      <c r="C20" s="17"/>
      <c r="D20" s="17"/>
      <c r="E20" s="17"/>
      <c r="F20" s="17"/>
      <c r="G20" s="17"/>
      <c r="H20" s="12"/>
      <c r="I20" s="15"/>
      <c r="J20" s="15"/>
      <c r="K20" s="16"/>
      <c r="L20" s="16"/>
      <c r="M20" s="16"/>
      <c r="N20" s="16"/>
      <c r="O20" s="16"/>
    </row>
    <row r="21" spans="7:15" ht="12.75">
      <c r="G21" s="17"/>
      <c r="H21" s="64"/>
      <c r="I21" s="64"/>
      <c r="J21" s="15"/>
      <c r="K21" s="16"/>
      <c r="L21" s="16"/>
      <c r="M21" s="16"/>
      <c r="N21" s="16"/>
      <c r="O21" s="16"/>
    </row>
    <row r="22" spans="7:15" ht="12.75">
      <c r="G22" s="17"/>
      <c r="J22" s="15"/>
      <c r="K22" s="16"/>
      <c r="L22" s="16"/>
      <c r="M22" s="16"/>
      <c r="N22" s="16"/>
      <c r="O22" s="16"/>
    </row>
    <row r="23" spans="7:15" ht="12.75">
      <c r="G23" s="17"/>
      <c r="H23" s="12"/>
      <c r="I23" s="15"/>
      <c r="J23" s="15"/>
      <c r="K23" s="16"/>
      <c r="L23" s="16"/>
      <c r="M23" s="16"/>
      <c r="N23" s="16"/>
      <c r="O23" s="16"/>
    </row>
    <row r="24" spans="7:15" ht="12.75">
      <c r="G24" s="17"/>
      <c r="H24" s="12"/>
      <c r="I24" s="15"/>
      <c r="J24" s="15"/>
      <c r="K24" s="16"/>
      <c r="L24" s="16"/>
      <c r="M24" s="16"/>
      <c r="N24" s="16"/>
      <c r="O24" s="16"/>
    </row>
    <row r="25" spans="7:15" ht="12.75">
      <c r="G25" s="17"/>
      <c r="H25" s="12"/>
      <c r="I25" s="13"/>
      <c r="J25" s="13"/>
      <c r="K25" s="14"/>
      <c r="L25" s="14"/>
      <c r="M25" s="14"/>
      <c r="N25" s="14"/>
      <c r="O25" s="14"/>
    </row>
    <row r="26" spans="7:15" ht="12.75">
      <c r="G26" s="61"/>
      <c r="H26" s="61"/>
      <c r="I26" s="61"/>
      <c r="J26" s="61"/>
      <c r="K26" s="61"/>
      <c r="L26" s="61"/>
      <c r="M26" s="61"/>
      <c r="N26" s="61"/>
      <c r="O26" s="61"/>
    </row>
  </sheetData>
  <sheetProtection/>
  <mergeCells count="4">
    <mergeCell ref="G26:O26"/>
    <mergeCell ref="G3:O3"/>
    <mergeCell ref="N2:O2"/>
    <mergeCell ref="H21:I21"/>
  </mergeCells>
  <printOptions horizontalCentered="1"/>
  <pageMargins left="0.3937007874015748" right="0.3937007874015748" top="0.3937007874015748" bottom="0.3937007874015748" header="0" footer="0"/>
  <pageSetup firstPageNumber="72" useFirstPageNumber="1" fitToHeight="0" horizontalDpi="300" verticalDpi="3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8"/>
  <sheetViews>
    <sheetView tabSelected="1" view="pageBreakPreview" zoomScale="90" zoomScaleNormal="75" zoomScaleSheetLayoutView="90" zoomScalePageLayoutView="0" workbookViewId="0" topLeftCell="C55">
      <selection activeCell="C70" sqref="C70"/>
    </sheetView>
  </sheetViews>
  <sheetFormatPr defaultColWidth="9.00390625" defaultRowHeight="12.75"/>
  <cols>
    <col min="1" max="1" width="5.375" style="2" customWidth="1"/>
    <col min="2" max="2" width="39.25390625" style="2" customWidth="1"/>
    <col min="3" max="3" width="136.75390625" style="2" customWidth="1"/>
    <col min="4" max="4" width="20.125" style="0" customWidth="1"/>
  </cols>
  <sheetData>
    <row r="1" ht="15.75">
      <c r="C1" s="40" t="s">
        <v>191</v>
      </c>
    </row>
    <row r="2" spans="1:3" ht="31.5" customHeight="1">
      <c r="A2" s="82" t="s">
        <v>36</v>
      </c>
      <c r="B2" s="82"/>
      <c r="C2" s="82"/>
    </row>
    <row r="3" spans="1:3" ht="35.25" customHeight="1">
      <c r="A3" s="54" t="s">
        <v>14</v>
      </c>
      <c r="B3" s="55" t="s">
        <v>12</v>
      </c>
      <c r="C3" s="55" t="s">
        <v>68</v>
      </c>
    </row>
    <row r="4" spans="1:3" ht="15.75" customHeight="1">
      <c r="A4" s="65" t="s">
        <v>0</v>
      </c>
      <c r="B4" s="84" t="s">
        <v>37</v>
      </c>
      <c r="C4" s="84"/>
    </row>
    <row r="5" spans="1:3" ht="15.75" customHeight="1">
      <c r="A5" s="66"/>
      <c r="B5" s="74" t="s">
        <v>38</v>
      </c>
      <c r="C5" s="42" t="s">
        <v>100</v>
      </c>
    </row>
    <row r="6" spans="1:3" ht="15.75" customHeight="1">
      <c r="A6" s="66"/>
      <c r="B6" s="75"/>
      <c r="C6" s="43" t="s">
        <v>99</v>
      </c>
    </row>
    <row r="7" spans="1:3" ht="15.75" customHeight="1">
      <c r="A7" s="66"/>
      <c r="B7" s="75"/>
      <c r="C7" s="43" t="s">
        <v>101</v>
      </c>
    </row>
    <row r="8" spans="1:3" ht="15.75" customHeight="1">
      <c r="A8" s="66"/>
      <c r="B8" s="75"/>
      <c r="C8" s="42" t="s">
        <v>102</v>
      </c>
    </row>
    <row r="9" spans="1:3" ht="15.75" customHeight="1">
      <c r="A9" s="66"/>
      <c r="B9" s="75"/>
      <c r="C9" s="42" t="s">
        <v>103</v>
      </c>
    </row>
    <row r="10" spans="1:3" ht="15.75" customHeight="1">
      <c r="A10" s="66"/>
      <c r="B10" s="75"/>
      <c r="C10" s="41" t="s">
        <v>116</v>
      </c>
    </row>
    <row r="11" spans="1:3" ht="15.75" customHeight="1">
      <c r="A11" s="66"/>
      <c r="B11" s="75"/>
      <c r="C11" s="41" t="s">
        <v>104</v>
      </c>
    </row>
    <row r="12" spans="1:3" ht="15.75" customHeight="1">
      <c r="A12" s="66"/>
      <c r="B12" s="75"/>
      <c r="C12" s="41" t="s">
        <v>105</v>
      </c>
    </row>
    <row r="13" spans="1:3" ht="15.75" customHeight="1">
      <c r="A13" s="66"/>
      <c r="B13" s="76"/>
      <c r="C13" s="41" t="s">
        <v>109</v>
      </c>
    </row>
    <row r="14" spans="1:3" ht="15.75" customHeight="1">
      <c r="A14" s="66"/>
      <c r="B14" s="42" t="s">
        <v>39</v>
      </c>
      <c r="C14" s="42" t="s">
        <v>106</v>
      </c>
    </row>
    <row r="15" spans="1:3" ht="15.75" customHeight="1">
      <c r="A15" s="66"/>
      <c r="B15" s="74" t="s">
        <v>40</v>
      </c>
      <c r="C15" s="42" t="s">
        <v>107</v>
      </c>
    </row>
    <row r="16" spans="1:3" ht="15.75" customHeight="1">
      <c r="A16" s="66"/>
      <c r="B16" s="76"/>
      <c r="C16" s="42" t="s">
        <v>108</v>
      </c>
    </row>
    <row r="17" spans="1:3" ht="31.5" customHeight="1">
      <c r="A17" s="70"/>
      <c r="B17" s="56" t="s">
        <v>127</v>
      </c>
      <c r="C17" s="42" t="s">
        <v>128</v>
      </c>
    </row>
    <row r="18" spans="1:3" ht="15.75" customHeight="1">
      <c r="A18" s="81" t="s">
        <v>13</v>
      </c>
      <c r="B18" s="77" t="s">
        <v>41</v>
      </c>
      <c r="C18" s="77"/>
    </row>
    <row r="19" spans="1:3" ht="15.75" customHeight="1">
      <c r="A19" s="81"/>
      <c r="B19" s="67" t="s">
        <v>110</v>
      </c>
      <c r="C19" s="44" t="s">
        <v>111</v>
      </c>
    </row>
    <row r="20" spans="1:3" ht="15.75" customHeight="1">
      <c r="A20" s="81"/>
      <c r="B20" s="68"/>
      <c r="C20" s="44" t="s">
        <v>113</v>
      </c>
    </row>
    <row r="21" spans="1:3" ht="15.75" customHeight="1">
      <c r="A21" s="81"/>
      <c r="B21" s="68"/>
      <c r="C21" s="44" t="s">
        <v>114</v>
      </c>
    </row>
    <row r="22" spans="1:3" ht="15.75" customHeight="1">
      <c r="A22" s="81"/>
      <c r="B22" s="68"/>
      <c r="C22" s="42" t="s">
        <v>115</v>
      </c>
    </row>
    <row r="23" spans="1:3" ht="15.75" customHeight="1">
      <c r="A23" s="81"/>
      <c r="B23" s="69"/>
      <c r="C23" s="41" t="s">
        <v>117</v>
      </c>
    </row>
    <row r="24" spans="1:3" ht="15.75" customHeight="1">
      <c r="A24" s="81"/>
      <c r="B24" s="42" t="s">
        <v>39</v>
      </c>
      <c r="C24" s="42" t="s">
        <v>106</v>
      </c>
    </row>
    <row r="25" spans="1:3" ht="15.75" customHeight="1">
      <c r="A25" s="81" t="s">
        <v>1</v>
      </c>
      <c r="B25" s="77" t="s">
        <v>43</v>
      </c>
      <c r="C25" s="77"/>
    </row>
    <row r="26" spans="1:3" ht="15.75" customHeight="1">
      <c r="A26" s="81"/>
      <c r="B26" s="71" t="s">
        <v>118</v>
      </c>
      <c r="C26" s="45" t="s">
        <v>44</v>
      </c>
    </row>
    <row r="27" spans="1:3" ht="15.75" customHeight="1">
      <c r="A27" s="81"/>
      <c r="B27" s="72"/>
      <c r="C27" s="45" t="s">
        <v>45</v>
      </c>
    </row>
    <row r="28" spans="1:3" ht="15.75" customHeight="1">
      <c r="A28" s="81"/>
      <c r="B28" s="72"/>
      <c r="C28" s="45" t="s">
        <v>46</v>
      </c>
    </row>
    <row r="29" spans="1:3" ht="15.75" customHeight="1">
      <c r="A29" s="81"/>
      <c r="B29" s="71" t="s">
        <v>119</v>
      </c>
      <c r="C29" s="46" t="s">
        <v>111</v>
      </c>
    </row>
    <row r="30" spans="1:3" ht="15.75" customHeight="1">
      <c r="A30" s="81"/>
      <c r="B30" s="72"/>
      <c r="C30" s="46" t="s">
        <v>113</v>
      </c>
    </row>
    <row r="31" spans="1:3" ht="15.75" customHeight="1">
      <c r="A31" s="81"/>
      <c r="B31" s="72"/>
      <c r="C31" s="46" t="s">
        <v>114</v>
      </c>
    </row>
    <row r="32" spans="1:3" ht="15.75" customHeight="1">
      <c r="A32" s="81"/>
      <c r="B32" s="72"/>
      <c r="C32" s="46" t="s">
        <v>115</v>
      </c>
    </row>
    <row r="33" spans="1:3" ht="15.75" customHeight="1">
      <c r="A33" s="81"/>
      <c r="B33" s="72"/>
      <c r="C33" s="46" t="s">
        <v>120</v>
      </c>
    </row>
    <row r="34" spans="1:3" ht="31.5" customHeight="1">
      <c r="A34" s="81"/>
      <c r="B34" s="73"/>
      <c r="C34" s="46" t="s">
        <v>121</v>
      </c>
    </row>
    <row r="35" spans="1:3" ht="15.75" customHeight="1">
      <c r="A35" s="65" t="s">
        <v>2</v>
      </c>
      <c r="B35" s="77" t="s">
        <v>47</v>
      </c>
      <c r="C35" s="77"/>
    </row>
    <row r="36" spans="1:3" ht="15.75" customHeight="1">
      <c r="A36" s="66"/>
      <c r="B36" s="67" t="s">
        <v>122</v>
      </c>
      <c r="C36" s="44" t="s">
        <v>111</v>
      </c>
    </row>
    <row r="37" spans="1:3" ht="15.75" customHeight="1">
      <c r="A37" s="66"/>
      <c r="B37" s="68"/>
      <c r="C37" s="41" t="s">
        <v>113</v>
      </c>
    </row>
    <row r="38" spans="1:3" ht="15.75" customHeight="1">
      <c r="A38" s="66"/>
      <c r="B38" s="68"/>
      <c r="C38" s="41" t="s">
        <v>123</v>
      </c>
    </row>
    <row r="39" spans="1:3" ht="15.75" customHeight="1">
      <c r="A39" s="66"/>
      <c r="B39" s="68"/>
      <c r="C39" s="44" t="s">
        <v>124</v>
      </c>
    </row>
    <row r="40" spans="1:3" ht="15.75" customHeight="1">
      <c r="A40" s="66"/>
      <c r="B40" s="68"/>
      <c r="C40" s="44" t="s">
        <v>125</v>
      </c>
    </row>
    <row r="41" spans="1:3" ht="15.75" customHeight="1">
      <c r="A41" s="66"/>
      <c r="B41" s="68"/>
      <c r="C41" s="44" t="s">
        <v>126</v>
      </c>
    </row>
    <row r="42" spans="1:3" ht="15.75" customHeight="1">
      <c r="A42" s="66"/>
      <c r="B42" s="67" t="s">
        <v>130</v>
      </c>
      <c r="C42" s="44" t="s">
        <v>129</v>
      </c>
    </row>
    <row r="43" spans="1:3" ht="15.75" customHeight="1">
      <c r="A43" s="66"/>
      <c r="B43" s="68"/>
      <c r="C43" s="44" t="s">
        <v>131</v>
      </c>
    </row>
    <row r="44" spans="1:3" ht="15.75" customHeight="1">
      <c r="A44" s="66"/>
      <c r="B44" s="71" t="s">
        <v>132</v>
      </c>
      <c r="C44" s="44" t="s">
        <v>133</v>
      </c>
    </row>
    <row r="45" spans="1:3" ht="15.75" customHeight="1">
      <c r="A45" s="66"/>
      <c r="B45" s="72"/>
      <c r="C45" s="44" t="s">
        <v>134</v>
      </c>
    </row>
    <row r="46" spans="1:3" ht="15.75" customHeight="1">
      <c r="A46" s="70"/>
      <c r="B46" s="73"/>
      <c r="C46" s="44" t="s">
        <v>135</v>
      </c>
    </row>
    <row r="47" spans="1:3" ht="15.75" customHeight="1">
      <c r="A47" s="81" t="s">
        <v>3</v>
      </c>
      <c r="B47" s="77" t="s">
        <v>48</v>
      </c>
      <c r="C47" s="77"/>
    </row>
    <row r="48" spans="1:3" ht="32.25" customHeight="1">
      <c r="A48" s="83"/>
      <c r="B48" s="45" t="s">
        <v>49</v>
      </c>
      <c r="C48" s="47" t="s">
        <v>71</v>
      </c>
    </row>
    <row r="49" spans="1:3" ht="15.75" customHeight="1">
      <c r="A49" s="83"/>
      <c r="B49" s="48" t="s">
        <v>39</v>
      </c>
      <c r="C49" s="42" t="s">
        <v>106</v>
      </c>
    </row>
    <row r="50" spans="1:3" ht="15.75" customHeight="1">
      <c r="A50" s="81"/>
      <c r="B50" s="67" t="s">
        <v>42</v>
      </c>
      <c r="C50" s="45" t="s">
        <v>111</v>
      </c>
    </row>
    <row r="51" spans="1:3" ht="15.75" customHeight="1">
      <c r="A51" s="81"/>
      <c r="B51" s="68"/>
      <c r="C51" s="45" t="s">
        <v>136</v>
      </c>
    </row>
    <row r="52" spans="1:3" ht="15.75" customHeight="1">
      <c r="A52" s="81"/>
      <c r="B52" s="69"/>
      <c r="C52" s="45" t="s">
        <v>137</v>
      </c>
    </row>
    <row r="53" spans="1:3" ht="15.75" customHeight="1">
      <c r="A53" s="81"/>
      <c r="B53" s="67" t="s">
        <v>138</v>
      </c>
      <c r="C53" s="45" t="s">
        <v>139</v>
      </c>
    </row>
    <row r="54" spans="1:3" ht="15.75" customHeight="1">
      <c r="A54" s="81"/>
      <c r="B54" s="68"/>
      <c r="C54" s="44" t="s">
        <v>140</v>
      </c>
    </row>
    <row r="55" spans="1:3" ht="15.75" customHeight="1">
      <c r="A55" s="81" t="s">
        <v>4</v>
      </c>
      <c r="B55" s="77" t="s">
        <v>50</v>
      </c>
      <c r="C55" s="77"/>
    </row>
    <row r="56" spans="1:3" ht="15.75" customHeight="1">
      <c r="A56" s="81"/>
      <c r="B56" s="71" t="s">
        <v>144</v>
      </c>
      <c r="C56" s="44" t="s">
        <v>141</v>
      </c>
    </row>
    <row r="57" spans="1:3" ht="15.75" customHeight="1">
      <c r="A57" s="81"/>
      <c r="B57" s="72"/>
      <c r="C57" s="44" t="s">
        <v>142</v>
      </c>
    </row>
    <row r="58" spans="1:3" ht="15.75" customHeight="1">
      <c r="A58" s="81"/>
      <c r="B58" s="72"/>
      <c r="C58" s="44" t="s">
        <v>143</v>
      </c>
    </row>
    <row r="59" spans="1:3" ht="15.75" customHeight="1">
      <c r="A59" s="81"/>
      <c r="B59" s="73"/>
      <c r="C59" s="44" t="s">
        <v>115</v>
      </c>
    </row>
    <row r="60" spans="1:3" ht="15.75" customHeight="1">
      <c r="A60" s="81"/>
      <c r="B60" s="71" t="s">
        <v>51</v>
      </c>
      <c r="C60" s="44" t="s">
        <v>145</v>
      </c>
    </row>
    <row r="61" spans="1:3" ht="15.75" customHeight="1">
      <c r="A61" s="81"/>
      <c r="B61" s="72"/>
      <c r="C61" s="44" t="s">
        <v>140</v>
      </c>
    </row>
    <row r="62" spans="1:3" ht="31.5" customHeight="1">
      <c r="A62" s="81"/>
      <c r="B62" s="59" t="s">
        <v>52</v>
      </c>
      <c r="C62" s="58" t="s">
        <v>146</v>
      </c>
    </row>
    <row r="63" spans="1:4" ht="15.75" customHeight="1">
      <c r="A63" s="65" t="s">
        <v>5</v>
      </c>
      <c r="B63" s="77" t="s">
        <v>53</v>
      </c>
      <c r="C63" s="77"/>
      <c r="D63" s="2"/>
    </row>
    <row r="64" spans="1:4" ht="15.75" customHeight="1">
      <c r="A64" s="66"/>
      <c r="B64" s="71" t="s">
        <v>69</v>
      </c>
      <c r="C64" s="49" t="s">
        <v>147</v>
      </c>
      <c r="D64" s="2"/>
    </row>
    <row r="65" spans="1:3" ht="15.75" customHeight="1">
      <c r="A65" s="66"/>
      <c r="B65" s="72"/>
      <c r="C65" s="49" t="s">
        <v>148</v>
      </c>
    </row>
    <row r="66" spans="1:3" ht="15.75" customHeight="1">
      <c r="A66" s="66"/>
      <c r="B66" s="71" t="s">
        <v>54</v>
      </c>
      <c r="C66" s="49" t="s">
        <v>149</v>
      </c>
    </row>
    <row r="67" spans="1:3" ht="15.75" customHeight="1">
      <c r="A67" s="66"/>
      <c r="B67" s="72"/>
      <c r="C67" s="49" t="s">
        <v>113</v>
      </c>
    </row>
    <row r="68" spans="1:3" ht="15.75" customHeight="1">
      <c r="A68" s="66"/>
      <c r="B68" s="72"/>
      <c r="C68" s="50" t="s">
        <v>114</v>
      </c>
    </row>
    <row r="69" spans="1:3" ht="15.75" customHeight="1">
      <c r="A69" s="66"/>
      <c r="B69" s="73"/>
      <c r="C69" s="50" t="s">
        <v>150</v>
      </c>
    </row>
    <row r="70" spans="1:3" ht="15.75" customHeight="1">
      <c r="A70" s="66"/>
      <c r="B70" s="60" t="s">
        <v>192</v>
      </c>
      <c r="C70" s="51" t="s">
        <v>151</v>
      </c>
    </row>
    <row r="71" spans="1:3" ht="15.75" customHeight="1">
      <c r="A71" s="65" t="s">
        <v>6</v>
      </c>
      <c r="B71" s="78" t="s">
        <v>55</v>
      </c>
      <c r="C71" s="79"/>
    </row>
    <row r="72" spans="1:3" ht="15.75" customHeight="1">
      <c r="A72" s="66"/>
      <c r="B72" s="74" t="s">
        <v>152</v>
      </c>
      <c r="C72" s="43" t="s">
        <v>153</v>
      </c>
    </row>
    <row r="73" spans="1:3" ht="15.75" customHeight="1">
      <c r="A73" s="66"/>
      <c r="B73" s="75"/>
      <c r="C73" s="43" t="s">
        <v>154</v>
      </c>
    </row>
    <row r="74" spans="1:3" ht="15.75" customHeight="1">
      <c r="A74" s="66"/>
      <c r="B74" s="75"/>
      <c r="C74" s="43" t="s">
        <v>155</v>
      </c>
    </row>
    <row r="75" spans="1:3" ht="15.75" customHeight="1">
      <c r="A75" s="66"/>
      <c r="B75" s="75"/>
      <c r="C75" s="43" t="s">
        <v>156</v>
      </c>
    </row>
    <row r="76" spans="1:3" ht="15.75" customHeight="1">
      <c r="A76" s="66"/>
      <c r="B76" s="75"/>
      <c r="C76" s="43" t="s">
        <v>157</v>
      </c>
    </row>
    <row r="77" spans="1:3" ht="15.75" customHeight="1">
      <c r="A77" s="66"/>
      <c r="B77" s="76"/>
      <c r="C77" s="43" t="s">
        <v>158</v>
      </c>
    </row>
    <row r="78" spans="1:3" ht="15.75" customHeight="1">
      <c r="A78" s="66"/>
      <c r="B78" s="67" t="s">
        <v>159</v>
      </c>
      <c r="C78" s="44" t="s">
        <v>160</v>
      </c>
    </row>
    <row r="79" spans="1:3" ht="15.75" customHeight="1">
      <c r="A79" s="66"/>
      <c r="B79" s="68"/>
      <c r="C79" s="44" t="s">
        <v>113</v>
      </c>
    </row>
    <row r="80" spans="1:3" ht="15.75" customHeight="1">
      <c r="A80" s="66"/>
      <c r="B80" s="68"/>
      <c r="C80" s="44" t="s">
        <v>114</v>
      </c>
    </row>
    <row r="81" spans="1:3" ht="15.75" customHeight="1">
      <c r="A81" s="66"/>
      <c r="B81" s="68"/>
      <c r="C81" s="44" t="s">
        <v>115</v>
      </c>
    </row>
    <row r="82" spans="1:3" ht="15.75" customHeight="1">
      <c r="A82" s="66"/>
      <c r="B82" s="80" t="s">
        <v>163</v>
      </c>
      <c r="C82" s="44" t="s">
        <v>161</v>
      </c>
    </row>
    <row r="83" spans="1:3" ht="15.75" customHeight="1">
      <c r="A83" s="66"/>
      <c r="B83" s="80"/>
      <c r="C83" s="58" t="s">
        <v>162</v>
      </c>
    </row>
    <row r="84" spans="1:3" ht="15.75" customHeight="1">
      <c r="A84" s="81" t="s">
        <v>7</v>
      </c>
      <c r="B84" s="77" t="s">
        <v>56</v>
      </c>
      <c r="C84" s="77"/>
    </row>
    <row r="85" spans="1:3" ht="15.75" customHeight="1">
      <c r="A85" s="81"/>
      <c r="B85" s="51" t="s">
        <v>57</v>
      </c>
      <c r="C85" s="45" t="s">
        <v>58</v>
      </c>
    </row>
    <row r="86" spans="1:3" ht="15.75" customHeight="1">
      <c r="A86" s="81"/>
      <c r="B86" s="71" t="s">
        <v>59</v>
      </c>
      <c r="C86" s="2" t="s">
        <v>164</v>
      </c>
    </row>
    <row r="87" spans="1:3" ht="15.75" customHeight="1">
      <c r="A87" s="81"/>
      <c r="B87" s="72"/>
      <c r="C87" s="45" t="s">
        <v>165</v>
      </c>
    </row>
    <row r="88" spans="1:3" ht="15.75" customHeight="1">
      <c r="A88" s="81"/>
      <c r="B88" s="72"/>
      <c r="C88" s="44" t="s">
        <v>166</v>
      </c>
    </row>
    <row r="89" spans="1:3" ht="15.75" customHeight="1">
      <c r="A89" s="81"/>
      <c r="B89" s="71" t="s">
        <v>170</v>
      </c>
      <c r="C89" s="53" t="s">
        <v>167</v>
      </c>
    </row>
    <row r="90" spans="1:3" ht="15.75" customHeight="1">
      <c r="A90" s="81"/>
      <c r="B90" s="72"/>
      <c r="C90" s="52" t="s">
        <v>168</v>
      </c>
    </row>
    <row r="91" spans="1:3" ht="15.75" customHeight="1">
      <c r="A91" s="81"/>
      <c r="B91" s="72"/>
      <c r="C91" s="52" t="s">
        <v>169</v>
      </c>
    </row>
    <row r="92" spans="1:3" ht="15.75" customHeight="1">
      <c r="A92" s="81"/>
      <c r="B92" s="72"/>
      <c r="C92" s="52" t="s">
        <v>124</v>
      </c>
    </row>
    <row r="93" spans="1:3" ht="15.75" customHeight="1">
      <c r="A93" s="81"/>
      <c r="B93" s="72"/>
      <c r="C93" s="52" t="s">
        <v>103</v>
      </c>
    </row>
    <row r="94" spans="1:3" ht="15.75" customHeight="1">
      <c r="A94" s="81"/>
      <c r="B94" s="59" t="s">
        <v>172</v>
      </c>
      <c r="C94" s="52" t="s">
        <v>171</v>
      </c>
    </row>
    <row r="95" spans="1:3" ht="15.75" customHeight="1">
      <c r="A95" s="81"/>
      <c r="B95" s="71" t="s">
        <v>173</v>
      </c>
      <c r="C95" s="52" t="s">
        <v>174</v>
      </c>
    </row>
    <row r="96" spans="1:3" ht="15.75" customHeight="1">
      <c r="A96" s="81"/>
      <c r="B96" s="72"/>
      <c r="C96" s="44" t="s">
        <v>175</v>
      </c>
    </row>
    <row r="97" spans="1:3" ht="15.75" customHeight="1">
      <c r="A97" s="65" t="s">
        <v>8</v>
      </c>
      <c r="B97" s="77" t="s">
        <v>60</v>
      </c>
      <c r="C97" s="77"/>
    </row>
    <row r="98" spans="1:3" ht="15.75" customHeight="1">
      <c r="A98" s="66"/>
      <c r="B98" s="57" t="s">
        <v>61</v>
      </c>
      <c r="C98" s="46" t="s">
        <v>176</v>
      </c>
    </row>
    <row r="99" spans="1:3" ht="15.75" customHeight="1">
      <c r="A99" s="66"/>
      <c r="B99" s="57" t="s">
        <v>62</v>
      </c>
      <c r="C99" s="46" t="s">
        <v>139</v>
      </c>
    </row>
    <row r="100" spans="1:3" ht="15.75" customHeight="1">
      <c r="A100" s="66"/>
      <c r="B100" s="67" t="s">
        <v>177</v>
      </c>
      <c r="C100" s="44" t="s">
        <v>178</v>
      </c>
    </row>
    <row r="101" spans="1:3" ht="15.75" customHeight="1">
      <c r="A101" s="66"/>
      <c r="B101" s="68"/>
      <c r="C101" s="44" t="s">
        <v>136</v>
      </c>
    </row>
    <row r="102" spans="1:3" ht="15.75" customHeight="1">
      <c r="A102" s="66"/>
      <c r="B102" s="68"/>
      <c r="C102" s="44" t="s">
        <v>137</v>
      </c>
    </row>
    <row r="103" spans="1:3" ht="15.75" customHeight="1">
      <c r="A103" s="66"/>
      <c r="B103" s="67" t="s">
        <v>179</v>
      </c>
      <c r="C103" s="46" t="s">
        <v>180</v>
      </c>
    </row>
    <row r="104" spans="1:3" ht="15.75" customHeight="1">
      <c r="A104" s="66"/>
      <c r="B104" s="68"/>
      <c r="C104" s="46" t="s">
        <v>181</v>
      </c>
    </row>
    <row r="105" spans="1:3" ht="15.75" customHeight="1">
      <c r="A105" s="65" t="s">
        <v>9</v>
      </c>
      <c r="B105" s="77" t="s">
        <v>63</v>
      </c>
      <c r="C105" s="77"/>
    </row>
    <row r="106" spans="1:3" ht="15.75" customHeight="1">
      <c r="A106" s="66"/>
      <c r="B106" s="57" t="s">
        <v>182</v>
      </c>
      <c r="C106" s="44" t="s">
        <v>64</v>
      </c>
    </row>
    <row r="107" spans="1:3" ht="15.75" customHeight="1">
      <c r="A107" s="66"/>
      <c r="B107" s="67" t="s">
        <v>183</v>
      </c>
      <c r="C107" s="44" t="s">
        <v>184</v>
      </c>
    </row>
    <row r="108" spans="1:3" ht="15.75" customHeight="1">
      <c r="A108" s="66"/>
      <c r="B108" s="68"/>
      <c r="C108" s="44" t="s">
        <v>185</v>
      </c>
    </row>
    <row r="109" spans="1:3" ht="15.75" customHeight="1">
      <c r="A109" s="66"/>
      <c r="B109" s="68"/>
      <c r="C109" s="44" t="s">
        <v>186</v>
      </c>
    </row>
    <row r="110" spans="1:3" ht="15.75" customHeight="1">
      <c r="A110" s="66"/>
      <c r="B110" s="68"/>
      <c r="C110" s="44" t="s">
        <v>124</v>
      </c>
    </row>
    <row r="111" spans="1:3" ht="15.75" customHeight="1">
      <c r="A111" s="66"/>
      <c r="B111" s="69"/>
      <c r="C111" s="44" t="s">
        <v>103</v>
      </c>
    </row>
    <row r="112" spans="1:3" ht="15.75" customHeight="1">
      <c r="A112" s="66"/>
      <c r="B112" s="67" t="s">
        <v>187</v>
      </c>
      <c r="C112" s="44" t="s">
        <v>188</v>
      </c>
    </row>
    <row r="113" spans="1:3" ht="15.75" customHeight="1">
      <c r="A113" s="66"/>
      <c r="B113" s="68"/>
      <c r="C113" s="44" t="s">
        <v>189</v>
      </c>
    </row>
    <row r="114" spans="1:3" ht="15.75" customHeight="1">
      <c r="A114" s="81" t="s">
        <v>10</v>
      </c>
      <c r="B114" s="77" t="s">
        <v>65</v>
      </c>
      <c r="C114" s="77"/>
    </row>
    <row r="115" spans="1:3" ht="15.75" customHeight="1">
      <c r="A115" s="81"/>
      <c r="B115" s="67" t="s">
        <v>190</v>
      </c>
      <c r="C115" s="44" t="s">
        <v>112</v>
      </c>
    </row>
    <row r="116" spans="1:3" ht="15.75" customHeight="1">
      <c r="A116" s="81"/>
      <c r="B116" s="68"/>
      <c r="C116" s="44" t="s">
        <v>136</v>
      </c>
    </row>
    <row r="117" spans="1:3" ht="15.75" customHeight="1">
      <c r="A117" s="81"/>
      <c r="B117" s="68"/>
      <c r="C117" s="44" t="s">
        <v>137</v>
      </c>
    </row>
    <row r="118" spans="1:3" ht="36.75" customHeight="1">
      <c r="A118" s="81"/>
      <c r="B118" s="51" t="s">
        <v>66</v>
      </c>
      <c r="C118" s="44" t="s">
        <v>67</v>
      </c>
    </row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</sheetData>
  <sheetProtection/>
  <mergeCells count="50">
    <mergeCell ref="A63:A70"/>
    <mergeCell ref="B44:B46"/>
    <mergeCell ref="B53:B54"/>
    <mergeCell ref="B47:C47"/>
    <mergeCell ref="B60:B61"/>
    <mergeCell ref="B55:C55"/>
    <mergeCell ref="B19:B23"/>
    <mergeCell ref="B63:C63"/>
    <mergeCell ref="B4:C4"/>
    <mergeCell ref="B18:C18"/>
    <mergeCell ref="B42:B43"/>
    <mergeCell ref="B29:B34"/>
    <mergeCell ref="B26:B28"/>
    <mergeCell ref="A114:A118"/>
    <mergeCell ref="A2:C2"/>
    <mergeCell ref="A18:A24"/>
    <mergeCell ref="A25:A34"/>
    <mergeCell ref="A47:A54"/>
    <mergeCell ref="A55:A62"/>
    <mergeCell ref="B36:B41"/>
    <mergeCell ref="A84:A96"/>
    <mergeCell ref="B105:C105"/>
    <mergeCell ref="B84:C84"/>
    <mergeCell ref="B64:B65"/>
    <mergeCell ref="B56:B59"/>
    <mergeCell ref="B25:C25"/>
    <mergeCell ref="B35:C35"/>
    <mergeCell ref="B15:B16"/>
    <mergeCell ref="B5:B13"/>
    <mergeCell ref="B82:B83"/>
    <mergeCell ref="B114:C114"/>
    <mergeCell ref="B100:B102"/>
    <mergeCell ref="B112:B113"/>
    <mergeCell ref="B115:B117"/>
    <mergeCell ref="A105:A113"/>
    <mergeCell ref="B107:B111"/>
    <mergeCell ref="A4:A17"/>
    <mergeCell ref="A35:A46"/>
    <mergeCell ref="B50:B52"/>
    <mergeCell ref="B66:B69"/>
    <mergeCell ref="B72:B77"/>
    <mergeCell ref="A71:A83"/>
    <mergeCell ref="B103:B104"/>
    <mergeCell ref="A97:A104"/>
    <mergeCell ref="B89:B93"/>
    <mergeCell ref="B78:B81"/>
    <mergeCell ref="B86:B88"/>
    <mergeCell ref="B95:B96"/>
    <mergeCell ref="B97:C97"/>
    <mergeCell ref="B71:C71"/>
  </mergeCells>
  <printOptions horizontalCentered="1"/>
  <pageMargins left="0.1968503937007874" right="0.2755905511811024" top="0.4330708661417323" bottom="0.31496062992125984" header="0.2755905511811024" footer="0.31496062992125984"/>
  <pageSetup firstPageNumber="69" useFirstPageNumber="1" fitToHeight="0" fitToWidth="0" horizontalDpi="300" verticalDpi="300" orientation="landscape" paperSize="9" scale="8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SheetLayoutView="100" zoomScalePageLayoutView="0" workbookViewId="0" topLeftCell="A1">
      <selection activeCell="H30" sqref="H30"/>
    </sheetView>
  </sheetViews>
  <sheetFormatPr defaultColWidth="9.00390625" defaultRowHeight="12.75"/>
  <cols>
    <col min="1" max="1" width="5.375" style="2" customWidth="1"/>
    <col min="2" max="2" width="54.00390625" style="2" customWidth="1"/>
    <col min="3" max="3" width="18.00390625" style="2" customWidth="1"/>
    <col min="4" max="4" width="13.625" style="2" customWidth="1"/>
    <col min="5" max="5" width="14.75390625" style="2" customWidth="1"/>
    <col min="6" max="6" width="16.875" style="2" customWidth="1"/>
    <col min="7" max="8" width="14.125" style="2" customWidth="1"/>
    <col min="9" max="9" width="12.625" style="2" customWidth="1"/>
    <col min="10" max="19" width="9.125" style="2" customWidth="1"/>
  </cols>
  <sheetData>
    <row r="1" spans="2:9" ht="15.75">
      <c r="B1" s="90" t="s">
        <v>97</v>
      </c>
      <c r="C1" s="90"/>
      <c r="D1" s="90"/>
      <c r="E1" s="90"/>
      <c r="F1" s="31"/>
      <c r="H1" s="90" t="s">
        <v>96</v>
      </c>
      <c r="I1" s="90"/>
    </row>
    <row r="2" spans="1:9" ht="46.5" customHeight="1">
      <c r="A2" s="85" t="s">
        <v>14</v>
      </c>
      <c r="B2" s="87" t="s">
        <v>95</v>
      </c>
      <c r="C2" s="85" t="s">
        <v>78</v>
      </c>
      <c r="D2" s="85" t="s">
        <v>15</v>
      </c>
      <c r="E2" s="85" t="s">
        <v>19</v>
      </c>
      <c r="F2" s="85" t="s">
        <v>16</v>
      </c>
      <c r="G2" s="85" t="s">
        <v>79</v>
      </c>
      <c r="H2" s="85" t="s">
        <v>80</v>
      </c>
      <c r="I2" s="85" t="s">
        <v>81</v>
      </c>
    </row>
    <row r="3" spans="1:9" ht="15.75">
      <c r="A3" s="85"/>
      <c r="B3" s="88"/>
      <c r="C3" s="85"/>
      <c r="D3" s="85"/>
      <c r="E3" s="85"/>
      <c r="F3" s="85"/>
      <c r="G3" s="85"/>
      <c r="H3" s="85"/>
      <c r="I3" s="85"/>
    </row>
    <row r="4" spans="1:9" ht="15.75">
      <c r="A4" s="85"/>
      <c r="B4" s="89"/>
      <c r="C4" s="85"/>
      <c r="D4" s="85"/>
      <c r="E4" s="85"/>
      <c r="F4" s="85"/>
      <c r="G4" s="85"/>
      <c r="H4" s="85"/>
      <c r="I4" s="85"/>
    </row>
    <row r="5" spans="1:9" ht="31.5" customHeight="1">
      <c r="A5" s="86" t="s">
        <v>82</v>
      </c>
      <c r="B5" s="86"/>
      <c r="C5" s="23">
        <f>'Анализ '!I19</f>
        <v>82686.76067633496</v>
      </c>
      <c r="D5" s="23">
        <f>'Анализ '!J19</f>
        <v>4285</v>
      </c>
      <c r="E5" s="28">
        <f>'Анализ '!K19</f>
        <v>4.0098910646260775</v>
      </c>
      <c r="F5" s="23">
        <f>'Анализ '!L19</f>
        <v>10460</v>
      </c>
      <c r="G5" s="27">
        <f>'Анализ '!M19</f>
        <v>16.340306088351266</v>
      </c>
      <c r="H5" s="27">
        <f>'Анализ '!N19</f>
        <v>0.6471411901983664</v>
      </c>
      <c r="I5" s="27">
        <f>'Анализ '!O19</f>
        <v>18.330816012831654</v>
      </c>
    </row>
    <row r="6" spans="1:19" s="36" customFormat="1" ht="19.5" customHeight="1">
      <c r="A6" s="32">
        <v>1</v>
      </c>
      <c r="B6" s="32" t="s">
        <v>83</v>
      </c>
      <c r="C6" s="33">
        <f>'Анализ '!I7</f>
        <v>652.8835690968444</v>
      </c>
      <c r="D6" s="33">
        <f>'Анализ '!J7</f>
        <v>395</v>
      </c>
      <c r="E6" s="34">
        <f>'Анализ '!K7</f>
        <v>0.544069640914037</v>
      </c>
      <c r="F6" s="33">
        <f>'Анализ '!L7</f>
        <v>10049</v>
      </c>
      <c r="G6" s="34">
        <f>'Анализ '!M7</f>
        <v>12.622415669205658</v>
      </c>
      <c r="H6" s="34">
        <f>'Анализ '!N7</f>
        <v>0.9544303797468354</v>
      </c>
      <c r="I6" s="34">
        <f>'Анализ '!O7</f>
        <v>17.348150163220893</v>
      </c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9" ht="19.5" customHeight="1">
      <c r="A7" s="22"/>
      <c r="B7" s="22" t="s">
        <v>98</v>
      </c>
      <c r="C7" s="37">
        <f>C6/C5*100</f>
        <v>0.7895865840632701</v>
      </c>
      <c r="D7" s="37">
        <f>D6/D5*100</f>
        <v>9.218203033838973</v>
      </c>
      <c r="E7" s="37">
        <f>E6/E5*100</f>
        <v>13.568190061661225</v>
      </c>
      <c r="F7" s="37">
        <f>F6/F5*100</f>
        <v>96.07074569789675</v>
      </c>
      <c r="G7" s="37">
        <f>G6-G5</f>
        <v>-3.7178904191456077</v>
      </c>
      <c r="H7" s="37">
        <f>H6-H5</f>
        <v>0.30728918954846907</v>
      </c>
      <c r="I7" s="37">
        <f>I6/I5*100</f>
        <v>94.63926838323569</v>
      </c>
    </row>
    <row r="8" spans="1:19" s="36" customFormat="1" ht="19.5" customHeight="1">
      <c r="A8" s="32">
        <v>2</v>
      </c>
      <c r="B8" s="32" t="s">
        <v>84</v>
      </c>
      <c r="C8" s="33">
        <f>'Анализ '!I8</f>
        <v>7527.419354838709</v>
      </c>
      <c r="D8" s="33">
        <f>'Анализ '!J8</f>
        <v>58</v>
      </c>
      <c r="E8" s="34">
        <f>'Анализ '!K8</f>
        <v>1.6129032258064515</v>
      </c>
      <c r="F8" s="33">
        <f>'Анализ '!L8</f>
        <v>8136</v>
      </c>
      <c r="G8" s="34">
        <f>'Анализ '!M8</f>
        <v>37.096774193548384</v>
      </c>
      <c r="H8" s="34">
        <f>'Анализ '!N8</f>
        <v>1.8793103448275863</v>
      </c>
      <c r="I8" s="34">
        <f>'Анализ '!O8</f>
        <v>22.16516129032258</v>
      </c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9" ht="19.5" customHeight="1">
      <c r="A9" s="22"/>
      <c r="B9" s="22" t="s">
        <v>98</v>
      </c>
      <c r="C9" s="37">
        <f>C8/C5*100</f>
        <v>9.10353639841289</v>
      </c>
      <c r="D9" s="37">
        <f>D8/D5*100</f>
        <v>1.353558926487748</v>
      </c>
      <c r="E9" s="37">
        <f>E8/E5*100</f>
        <v>40.22311827956989</v>
      </c>
      <c r="F9" s="37">
        <f>F8/F5*100</f>
        <v>77.78202676864244</v>
      </c>
      <c r="G9" s="39">
        <f>G8-G5</f>
        <v>20.75646810519712</v>
      </c>
      <c r="H9" s="39">
        <f>H8-H5</f>
        <v>1.23216915462922</v>
      </c>
      <c r="I9" s="38">
        <f>I8/I5*100</f>
        <v>120.9174827503962</v>
      </c>
    </row>
    <row r="10" spans="1:19" s="36" customFormat="1" ht="19.5" customHeight="1">
      <c r="A10" s="32">
        <v>3</v>
      </c>
      <c r="B10" s="32" t="s">
        <v>85</v>
      </c>
      <c r="C10" s="33">
        <f>'Анализ '!I9</f>
        <v>0</v>
      </c>
      <c r="D10" s="33">
        <f>'Анализ '!J9</f>
        <v>46</v>
      </c>
      <c r="E10" s="34">
        <f>'Анализ '!K9</f>
        <v>0</v>
      </c>
      <c r="F10" s="33">
        <f>'Анализ '!L9</f>
        <v>8836</v>
      </c>
      <c r="G10" s="34">
        <f>'Анализ '!M9</f>
        <v>69.76744186046511</v>
      </c>
      <c r="H10" s="34">
        <f>'Анализ '!N9</f>
        <v>3.152173913043478</v>
      </c>
      <c r="I10" s="34">
        <f>'Анализ '!O9</f>
        <v>20.54488372093023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9" ht="19.5" customHeight="1">
      <c r="A11" s="25"/>
      <c r="B11" s="22" t="s">
        <v>98</v>
      </c>
      <c r="C11" s="24">
        <f>C10/C5*100</f>
        <v>0</v>
      </c>
      <c r="D11" s="37">
        <f>D10/D5*100</f>
        <v>1.073512252042007</v>
      </c>
      <c r="E11" s="24">
        <f>E10/E5*100</f>
        <v>0</v>
      </c>
      <c r="F11" s="37">
        <f>F10/F5*100</f>
        <v>84.47418738049713</v>
      </c>
      <c r="G11" s="39">
        <f>G10-G5</f>
        <v>53.42713577211384</v>
      </c>
      <c r="H11" s="39">
        <f>H10-H5</f>
        <v>2.5050327228451117</v>
      </c>
      <c r="I11" s="37">
        <f>I10/I5*100</f>
        <v>112.0783914177564</v>
      </c>
    </row>
    <row r="12" spans="1:19" s="36" customFormat="1" ht="19.5" customHeight="1">
      <c r="A12" s="32">
        <v>4</v>
      </c>
      <c r="B12" s="32" t="s">
        <v>86</v>
      </c>
      <c r="C12" s="33">
        <f>'Анализ '!I10</f>
        <v>8916.40278237827</v>
      </c>
      <c r="D12" s="33">
        <f>'Анализ '!J10</f>
        <v>432</v>
      </c>
      <c r="E12" s="34">
        <f>'Анализ '!K10</f>
        <v>1.6561775422325273</v>
      </c>
      <c r="F12" s="33">
        <f>'Анализ '!L10</f>
        <v>8448</v>
      </c>
      <c r="G12" s="34">
        <f>'Анализ '!M10</f>
        <v>14.40874461742299</v>
      </c>
      <c r="H12" s="34">
        <f>'Анализ '!N10</f>
        <v>1.1180555555555556</v>
      </c>
      <c r="I12" s="34">
        <f>'Анализ '!O10</f>
        <v>18.224047697913218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9" ht="19.5" customHeight="1">
      <c r="A13" s="22"/>
      <c r="B13" s="22" t="s">
        <v>98</v>
      </c>
      <c r="C13" s="37">
        <f>C12/C5*100</f>
        <v>10.783349969749334</v>
      </c>
      <c r="D13" s="37">
        <f>D12/D5*100</f>
        <v>10.081680280046674</v>
      </c>
      <c r="E13" s="37">
        <f>E12/E5*100</f>
        <v>41.30230760737551</v>
      </c>
      <c r="F13" s="37">
        <f>F12/F5*100</f>
        <v>80.76481835564053</v>
      </c>
      <c r="G13" s="39">
        <f>G12-G5</f>
        <v>-1.9315614709282762</v>
      </c>
      <c r="H13" s="39">
        <f>H12-H5</f>
        <v>0.4709143653571892</v>
      </c>
      <c r="I13" s="37">
        <f>I12/I5*100</f>
        <v>99.41754739754248</v>
      </c>
    </row>
    <row r="14" spans="1:19" s="36" customFormat="1" ht="19.5" customHeight="1">
      <c r="A14" s="32">
        <v>5</v>
      </c>
      <c r="B14" s="32" t="s">
        <v>87</v>
      </c>
      <c r="C14" s="33">
        <f>'Анализ '!I11</f>
        <v>1802.5606469002696</v>
      </c>
      <c r="D14" s="33">
        <f>'Анализ '!J11</f>
        <v>130</v>
      </c>
      <c r="E14" s="34">
        <f>'Анализ '!K11</f>
        <v>1.7969451931716083</v>
      </c>
      <c r="F14" s="33">
        <f>'Анализ '!L11</f>
        <v>8608</v>
      </c>
      <c r="G14" s="34">
        <f>'Анализ '!M11</f>
        <v>5.3908355795148255</v>
      </c>
      <c r="H14" s="34">
        <f>'Анализ '!N11</f>
        <v>1.6153846153846154</v>
      </c>
      <c r="I14" s="34">
        <f>'Анализ '!O11</f>
        <v>18.745911949685535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9" ht="19.5" customHeight="1">
      <c r="A15" s="22"/>
      <c r="B15" s="22" t="s">
        <v>98</v>
      </c>
      <c r="C15" s="37">
        <f>C14/C5*100</f>
        <v>2.1799870162481336</v>
      </c>
      <c r="D15" s="38">
        <f>D14/D5*100</f>
        <v>3.0338389731621938</v>
      </c>
      <c r="E15" s="37">
        <f>E14/E5*100</f>
        <v>44.81281820904462</v>
      </c>
      <c r="F15" s="37">
        <f>F14/F5*100</f>
        <v>82.2944550669216</v>
      </c>
      <c r="G15" s="39">
        <f>G14-G5</f>
        <v>-10.949470508836441</v>
      </c>
      <c r="H15" s="39">
        <f>H14-H5</f>
        <v>0.9682434251862491</v>
      </c>
      <c r="I15" s="37">
        <f>I14/I5*100</f>
        <v>102.2644705863793</v>
      </c>
    </row>
    <row r="16" spans="1:19" s="36" customFormat="1" ht="19.5" customHeight="1">
      <c r="A16" s="32">
        <v>6</v>
      </c>
      <c r="B16" s="32" t="s">
        <v>88</v>
      </c>
      <c r="C16" s="33">
        <f>'Анализ '!I12</f>
        <v>0</v>
      </c>
      <c r="D16" s="33">
        <f>'Анализ '!J12</f>
        <v>45</v>
      </c>
      <c r="E16" s="33">
        <f>'Анализ '!K12</f>
        <v>0</v>
      </c>
      <c r="F16" s="33">
        <f>'Анализ '!L12</f>
        <v>8764</v>
      </c>
      <c r="G16" s="34">
        <f>'Анализ '!M12</f>
        <v>21.46422628951747</v>
      </c>
      <c r="H16" s="34">
        <f>'Анализ '!N12</f>
        <v>2.5555555555555554</v>
      </c>
      <c r="I16" s="34">
        <f>'Анализ '!O12</f>
        <v>20.2891846921797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9" ht="19.5" customHeight="1">
      <c r="A17" s="22"/>
      <c r="B17" s="22" t="s">
        <v>98</v>
      </c>
      <c r="C17" s="24">
        <f>C16/C5*100</f>
        <v>0</v>
      </c>
      <c r="D17" s="37">
        <f>D16/D5*100</f>
        <v>1.0501750291715286</v>
      </c>
      <c r="E17" s="24">
        <f>E16/E5*100</f>
        <v>0</v>
      </c>
      <c r="F17" s="37">
        <f>F16/F5*100</f>
        <v>83.78585086042065</v>
      </c>
      <c r="G17" s="39">
        <f>G16-G5</f>
        <v>5.123920201166204</v>
      </c>
      <c r="H17" s="39">
        <f>H16-H5</f>
        <v>1.908414365357189</v>
      </c>
      <c r="I17" s="37">
        <f>I16/I5*100</f>
        <v>110.6834779094241</v>
      </c>
    </row>
    <row r="18" spans="1:19" s="36" customFormat="1" ht="19.5" customHeight="1">
      <c r="A18" s="32">
        <v>7</v>
      </c>
      <c r="B18" s="32" t="s">
        <v>89</v>
      </c>
      <c r="C18" s="33">
        <f>'Анализ '!I13</f>
        <v>600</v>
      </c>
      <c r="D18" s="33">
        <f>'Анализ '!J13</f>
        <v>160</v>
      </c>
      <c r="E18" s="34">
        <f>'Анализ '!K13</f>
        <v>1.1363636363636362</v>
      </c>
      <c r="F18" s="33">
        <f>'Анализ '!L13</f>
        <v>9702</v>
      </c>
      <c r="G18" s="34">
        <f>'Анализ '!M13</f>
        <v>10.113636363636363</v>
      </c>
      <c r="H18" s="34">
        <f>'Анализ '!N13</f>
        <v>0.55625</v>
      </c>
      <c r="I18" s="34">
        <f>'Анализ '!O13</f>
        <v>14.475227272727274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9" ht="19.5" customHeight="1">
      <c r="A19" s="22"/>
      <c r="B19" s="22" t="s">
        <v>98</v>
      </c>
      <c r="C19" s="37">
        <f>C18/C5*100</f>
        <v>0.7256300707541451</v>
      </c>
      <c r="D19" s="37">
        <f>D18/D5*100</f>
        <v>3.7339556592765457</v>
      </c>
      <c r="E19" s="37">
        <f>E18/E5*100</f>
        <v>28.339015151515152</v>
      </c>
      <c r="F19" s="37">
        <f>F18/F5*100</f>
        <v>92.75334608030593</v>
      </c>
      <c r="G19" s="39">
        <f>G18-G5</f>
        <v>-6.2266697247149025</v>
      </c>
      <c r="H19" s="39">
        <f>H18-H5</f>
        <v>-0.09089119019836633</v>
      </c>
      <c r="I19" s="38">
        <f>I18/I5*100</f>
        <v>78.96662790458727</v>
      </c>
    </row>
    <row r="20" spans="1:19" s="36" customFormat="1" ht="19.5" customHeight="1">
      <c r="A20" s="32">
        <v>8</v>
      </c>
      <c r="B20" s="32" t="s">
        <v>90</v>
      </c>
      <c r="C20" s="33">
        <f>'Анализ '!I14</f>
        <v>6202.613268608414</v>
      </c>
      <c r="D20" s="33">
        <f>'Анализ '!J14</f>
        <v>396</v>
      </c>
      <c r="E20" s="34">
        <f>'Анализ '!K14</f>
        <v>4.0453074433656955</v>
      </c>
      <c r="F20" s="33">
        <f>'Анализ '!L14</f>
        <v>10577</v>
      </c>
      <c r="G20" s="34">
        <f>'Анализ '!M14</f>
        <v>27.588996763754047</v>
      </c>
      <c r="H20" s="34">
        <f>'Анализ '!N14</f>
        <v>0.4722222222222222</v>
      </c>
      <c r="I20" s="34">
        <f>'Анализ '!O14</f>
        <v>25.160679611650483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9" ht="19.5" customHeight="1">
      <c r="A21" s="22"/>
      <c r="B21" s="22" t="s">
        <v>98</v>
      </c>
      <c r="C21" s="37">
        <f>C20/C5*100</f>
        <v>7.501337841601538</v>
      </c>
      <c r="D21" s="37">
        <f>D20/D5*100</f>
        <v>9.241540256709452</v>
      </c>
      <c r="E21" s="38">
        <f>E20/E5*100</f>
        <v>100.88322545846817</v>
      </c>
      <c r="F21" s="37">
        <f>F20/F5*100</f>
        <v>101.11854684512429</v>
      </c>
      <c r="G21" s="39">
        <f>G20-G5</f>
        <v>11.24869067540278</v>
      </c>
      <c r="H21" s="39">
        <f>H20-H5</f>
        <v>-0.17491896797614415</v>
      </c>
      <c r="I21" s="37">
        <f>I20/I5*100</f>
        <v>137.25891741010273</v>
      </c>
    </row>
    <row r="22" spans="1:19" s="36" customFormat="1" ht="19.5" customHeight="1">
      <c r="A22" s="32">
        <v>9</v>
      </c>
      <c r="B22" s="32" t="s">
        <v>91</v>
      </c>
      <c r="C22" s="33">
        <f>'Анализ '!I15</f>
        <v>594578.6712546321</v>
      </c>
      <c r="D22" s="33">
        <f>'Анализ '!J15</f>
        <v>1245</v>
      </c>
      <c r="E22" s="34">
        <f>'Анализ '!K15</f>
        <v>13.763896241397564</v>
      </c>
      <c r="F22" s="33">
        <f>'Анализ '!L15</f>
        <v>9310</v>
      </c>
      <c r="G22" s="34">
        <f>'Анализ '!M15</f>
        <v>7.4113287453679195</v>
      </c>
      <c r="H22" s="34">
        <f>'Анализ '!N15</f>
        <v>0.26345381526104417</v>
      </c>
      <c r="I22" s="34">
        <f>'Анализ '!O15</f>
        <v>16.85674960296453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9" ht="19.5" customHeight="1">
      <c r="A23" s="22"/>
      <c r="B23" s="22" t="s">
        <v>98</v>
      </c>
      <c r="C23" s="38">
        <f>C22/C5*100</f>
        <v>719.0736054856737</v>
      </c>
      <c r="D23" s="37">
        <f>D22/D5*100</f>
        <v>29.054842473745623</v>
      </c>
      <c r="E23" s="38">
        <f>E22/E5*100</f>
        <v>343.24863243338626</v>
      </c>
      <c r="F23" s="38">
        <f>F22/F5*100</f>
        <v>89.0057361376673</v>
      </c>
      <c r="G23" s="39">
        <f>G22-G5</f>
        <v>-8.928977342983346</v>
      </c>
      <c r="H23" s="39">
        <f>H22-H5</f>
        <v>-0.3836873749373222</v>
      </c>
      <c r="I23" s="38">
        <f>I22/I5*100</f>
        <v>91.95853360354896</v>
      </c>
    </row>
    <row r="24" spans="1:19" s="36" customFormat="1" ht="19.5" customHeight="1">
      <c r="A24" s="32">
        <v>10</v>
      </c>
      <c r="B24" s="32" t="s">
        <v>92</v>
      </c>
      <c r="C24" s="33">
        <f>'Анализ '!I16</f>
        <v>32145.228276877762</v>
      </c>
      <c r="D24" s="33">
        <f>'Анализ '!J16</f>
        <v>105</v>
      </c>
      <c r="E24" s="34">
        <f>'Анализ '!K16</f>
        <v>14.727540500736376</v>
      </c>
      <c r="F24" s="33">
        <f>'Анализ '!L16</f>
        <v>7262</v>
      </c>
      <c r="G24" s="34">
        <f>'Анализ '!M16</f>
        <v>46.53902798232695</v>
      </c>
      <c r="H24" s="34">
        <f>'Анализ '!N16</f>
        <v>0.819047619047619</v>
      </c>
      <c r="I24" s="34">
        <f>'Анализ '!O16</f>
        <v>17.50677466863034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9" ht="19.5" customHeight="1">
      <c r="A25" s="26"/>
      <c r="B25" s="22" t="s">
        <v>98</v>
      </c>
      <c r="C25" s="37">
        <f>C24/C5*100</f>
        <v>38.87590711493159</v>
      </c>
      <c r="D25" s="37">
        <f>D24/D5*100</f>
        <v>2.4504084014002334</v>
      </c>
      <c r="E25" s="38">
        <f>E24/E5*100</f>
        <v>367.2803141875307</v>
      </c>
      <c r="F25" s="37">
        <f>F24/F5*100</f>
        <v>69.4263862332696</v>
      </c>
      <c r="G25" s="39">
        <f>G24-G5</f>
        <v>30.198721893975684</v>
      </c>
      <c r="H25" s="39">
        <f>H24-H5</f>
        <v>0.17190642884925267</v>
      </c>
      <c r="I25" s="37">
        <f>I24/I5*100</f>
        <v>95.50461177710538</v>
      </c>
    </row>
    <row r="26" spans="1:19" s="36" customFormat="1" ht="19.5" customHeight="1">
      <c r="A26" s="32">
        <v>11</v>
      </c>
      <c r="B26" s="32" t="s">
        <v>93</v>
      </c>
      <c r="C26" s="33">
        <f>'Анализ '!I17</f>
        <v>8248.788804071246</v>
      </c>
      <c r="D26" s="33">
        <f>'Анализ '!J17</f>
        <v>272</v>
      </c>
      <c r="E26" s="34">
        <f>'Анализ '!K17</f>
        <v>3.56234096692112</v>
      </c>
      <c r="F26" s="33">
        <f>'Анализ '!L17</f>
        <v>8800</v>
      </c>
      <c r="G26" s="34">
        <f>'Анализ '!M17</f>
        <v>8.346055979643765</v>
      </c>
      <c r="H26" s="34">
        <f>'Анализ '!N17</f>
        <v>1.9852941176470589</v>
      </c>
      <c r="I26" s="34">
        <f>'Анализ '!O17</f>
        <v>17.700763358778627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9" ht="19.5" customHeight="1">
      <c r="A27" s="22"/>
      <c r="B27" s="22" t="s">
        <v>98</v>
      </c>
      <c r="C27" s="38">
        <f>C26/C5*100</f>
        <v>9.975948672557031</v>
      </c>
      <c r="D27" s="37">
        <f>D26/D5*100</f>
        <v>6.347724620770129</v>
      </c>
      <c r="E27" s="38">
        <f>E26/E5*100</f>
        <v>88.83884648006787</v>
      </c>
      <c r="F27" s="37">
        <f>F26/F5*100</f>
        <v>84.13001912045888</v>
      </c>
      <c r="G27" s="39">
        <f>G26-G5</f>
        <v>-7.994250108707501</v>
      </c>
      <c r="H27" s="39">
        <f>H26-H5</f>
        <v>1.3381529274486925</v>
      </c>
      <c r="I27" s="37">
        <f>I26/I5*100</f>
        <v>96.56287721391132</v>
      </c>
    </row>
    <row r="28" spans="1:19" s="36" customFormat="1" ht="19.5" customHeight="1">
      <c r="A28" s="32">
        <v>12</v>
      </c>
      <c r="B28" s="32" t="s">
        <v>94</v>
      </c>
      <c r="C28" s="33">
        <f>'Анализ '!I18</f>
        <v>2943.722943722944</v>
      </c>
      <c r="D28" s="33">
        <f>'Анализ '!J18</f>
        <v>34</v>
      </c>
      <c r="E28" s="34">
        <f>'Анализ '!K18</f>
        <v>2.886002886002886</v>
      </c>
      <c r="F28" s="33">
        <f>'Анализ '!L18</f>
        <v>7137</v>
      </c>
      <c r="G28" s="34">
        <f>'Анализ '!M18</f>
        <v>1.2987012987012987</v>
      </c>
      <c r="H28" s="34">
        <f>'Анализ '!N18</f>
        <v>3.0588235294117645</v>
      </c>
      <c r="I28" s="34">
        <f>'Анализ '!O18</f>
        <v>13.55945165945166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9" ht="19.5" customHeight="1">
      <c r="A29" s="22"/>
      <c r="B29" s="22" t="s">
        <v>98</v>
      </c>
      <c r="C29" s="37">
        <f>C28/C5*100</f>
        <v>3.5600898132238004</v>
      </c>
      <c r="D29" s="37">
        <f>D28/D5*100</f>
        <v>0.7934655775962661</v>
      </c>
      <c r="E29" s="38">
        <f>E28/E5*100</f>
        <v>71.97210197210198</v>
      </c>
      <c r="F29" s="37">
        <f>F28/F5*100</f>
        <v>68.23135755258126</v>
      </c>
      <c r="G29" s="39">
        <f>G28-G5</f>
        <v>-15.041604789649966</v>
      </c>
      <c r="H29" s="39">
        <f>H28-H5</f>
        <v>2.411682339213398</v>
      </c>
      <c r="I29" s="37">
        <f>I28/I5*100</f>
        <v>73.9708022270257</v>
      </c>
    </row>
  </sheetData>
  <sheetProtection/>
  <mergeCells count="12">
    <mergeCell ref="H2:H4"/>
    <mergeCell ref="I2:I4"/>
    <mergeCell ref="A5:B5"/>
    <mergeCell ref="B2:B4"/>
    <mergeCell ref="H1:I1"/>
    <mergeCell ref="B1:E1"/>
    <mergeCell ref="A2:A4"/>
    <mergeCell ref="C2:C4"/>
    <mergeCell ref="D2:D4"/>
    <mergeCell ref="E2:E4"/>
    <mergeCell ref="F2:F4"/>
    <mergeCell ref="G2:G4"/>
  </mergeCells>
  <printOptions/>
  <pageMargins left="0.3937007874015748" right="0.4330708661417323" top="0.35433070866141736" bottom="0.3937007874015748" header="0.2362204724409449" footer="0.2362204724409449"/>
  <pageSetup firstPageNumber="73" useFirstPageNumber="1" horizontalDpi="600" verticalDpi="600" orientation="landscape" paperSize="9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Butuzova_S</cp:lastModifiedBy>
  <cp:lastPrinted>2010-12-13T07:36:09Z</cp:lastPrinted>
  <dcterms:created xsi:type="dcterms:W3CDTF">2006-06-20T04:13:35Z</dcterms:created>
  <dcterms:modified xsi:type="dcterms:W3CDTF">2013-05-30T03:18:42Z</dcterms:modified>
  <cp:category/>
  <cp:version/>
  <cp:contentType/>
  <cp:contentStatus/>
</cp:coreProperties>
</file>