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bookViews>
    <workbookView xWindow="0" yWindow="0" windowWidth="26310" windowHeight="11205" tabRatio="604" activeTab="5"/>
  </bookViews>
  <sheets>
    <sheet name="Постановление № 833 от 29.10.21" sheetId="14" r:id="rId1"/>
    <sheet name="Прогноз 2021-2023 " sheetId="1" r:id="rId2"/>
    <sheet name="Приложение 2" sheetId="2" r:id="rId3"/>
    <sheet name="Прил 3 (расчет ИФО) (2)" sheetId="9" r:id="rId4"/>
    <sheet name="Прил 4 (показатели предприятий)" sheetId="13" r:id="rId5"/>
    <sheet name="Прил 5 Прогноз по поселениям" sheetId="8" r:id="rId6"/>
    <sheet name="Прил 6 Инвестпроекты" sheetId="12" r:id="rId7"/>
  </sheets>
  <definedNames>
    <definedName name="_xlnm.Print_Area" localSheetId="0">'Постановление № 833 от 29.10.21'!$A$1:$I$23</definedName>
    <definedName name="_xlnm.Print_Area" localSheetId="3">'Прил 3 (расчет ИФО) (2)'!$A$1:$U$36</definedName>
    <definedName name="_xlnm.Print_Area" localSheetId="4">'Прил 4 (показатели предприятий)'!$A$1:$I$67</definedName>
    <definedName name="_xlnm.Print_Area" localSheetId="5">'Прил 5 Прогноз по поселениям'!$A$1:$AQ$23</definedName>
    <definedName name="_xlnm.Print_Area" localSheetId="6">'Прил 6 Инвестпроекты'!$A$1:$N$18</definedName>
    <definedName name="_xlnm.Print_Area" localSheetId="2">'Приложение 2'!$A$1:$AL$67</definedName>
    <definedName name="_xlnm.Print_Area" localSheetId="1">'Прогноз 2021-2023 '!$A$1:$I$169</definedName>
    <definedName name="_xlnm.Print_Titles" localSheetId="1">'Прогноз 2021-2023 '!$6:$8</definedName>
    <definedName name="_xlnm.Print_Titles" localSheetId="2">'Приложение 2'!$A:$A,'Приложение 2'!$4:$7</definedName>
    <definedName name="_xlnm.Print_Titles" localSheetId="3">'Прил 3 (расчет ИФО) (2)'!$5:$7</definedName>
    <definedName name="_xlnm.Print_Titles" localSheetId="5">'Прил 5 Прогноз по поселениям'!$A:$A,'Прил 5 Прогноз по поселениям'!$4:$7</definedName>
  </definedNames>
  <calcPr calcId="162913"/>
</workbook>
</file>

<file path=xl/sharedStrings.xml><?xml version="1.0" encoding="utf-8"?>
<sst xmlns="http://schemas.openxmlformats.org/spreadsheetml/2006/main" count="773" uniqueCount="373">
  <si>
    <t>в федеральный бюджет</t>
  </si>
  <si>
    <t>в областной бюджет</t>
  </si>
  <si>
    <t>Среднесписочная 
численность работающих (чел.)</t>
  </si>
  <si>
    <t>Выручка от реализации
товаров  (работ, услуг), млн. руб.</t>
  </si>
  <si>
    <t>Индекс промышленного производства</t>
  </si>
  <si>
    <t>Объем инвестиций в основной капитал за счет всех источников -  всего</t>
  </si>
  <si>
    <t>Прочие доходы</t>
  </si>
  <si>
    <t xml:space="preserve">2 вариант </t>
  </si>
  <si>
    <t>экономические показатели</t>
  </si>
  <si>
    <t xml:space="preserve">Прочие - всего </t>
  </si>
  <si>
    <t>Наименование показателя</t>
  </si>
  <si>
    <t>Ед. изм.</t>
  </si>
  <si>
    <t>Итоги развития МО</t>
  </si>
  <si>
    <t>млн.руб.</t>
  </si>
  <si>
    <t>в т.ч. по видам экономической деятельности:</t>
  </si>
  <si>
    <t>%</t>
  </si>
  <si>
    <t>руб.</t>
  </si>
  <si>
    <t>Состояние основных видов экономической деятельности хозяйствующих субъектов МО</t>
  </si>
  <si>
    <t>Валовый выпуск продукции  в сельхозорганизациях</t>
  </si>
  <si>
    <t>Строительство</t>
  </si>
  <si>
    <t>Ввод в действие жилых домов</t>
  </si>
  <si>
    <t>кв. м</t>
  </si>
  <si>
    <t>Введено жилья на душу населения</t>
  </si>
  <si>
    <t>Торговля</t>
  </si>
  <si>
    <t xml:space="preserve">Розничный товарооборот </t>
  </si>
  <si>
    <t xml:space="preserve">Индекс физического объема </t>
  </si>
  <si>
    <t>Малый бизнес</t>
  </si>
  <si>
    <t>ед.</t>
  </si>
  <si>
    <t>тыс.чел.</t>
  </si>
  <si>
    <t>тыс. чел.</t>
  </si>
  <si>
    <t>в том числе:</t>
  </si>
  <si>
    <t>Выплаты социального характера</t>
  </si>
  <si>
    <t>Фонд оплаты труда</t>
  </si>
  <si>
    <t>из них:</t>
  </si>
  <si>
    <t>(органы местного самоуправления при необходимости дополняют номенклатуру продукции)</t>
  </si>
  <si>
    <t>Средняя цена за единицу продукции, тыс. рублей</t>
  </si>
  <si>
    <t>А</t>
  </si>
  <si>
    <t>ПРОМЫШЛЕННОЕ ПРОИЗВОДСТВО:</t>
  </si>
  <si>
    <t>т</t>
  </si>
  <si>
    <t>ИТОГО</t>
  </si>
  <si>
    <t>тыс.шт</t>
  </si>
  <si>
    <t>тыс.т</t>
  </si>
  <si>
    <t>зерно</t>
  </si>
  <si>
    <t>картофель</t>
  </si>
  <si>
    <t>овощи</t>
  </si>
  <si>
    <t>мясо</t>
  </si>
  <si>
    <t>молоко</t>
  </si>
  <si>
    <t>яйца</t>
  </si>
  <si>
    <t>Государственное управление и обеспечение военной безопасности; обязательное социальное обеспечение</t>
  </si>
  <si>
    <t>Добыча полезных ископаемых</t>
  </si>
  <si>
    <t>Обрабатывающие производства</t>
  </si>
  <si>
    <t>Транспорт и связь</t>
  </si>
  <si>
    <t>Образование</t>
  </si>
  <si>
    <t>Здравоохранение и предоставление социальных услуг</t>
  </si>
  <si>
    <t>из них по отраслям социальной сферы:</t>
  </si>
  <si>
    <t>Прочие</t>
  </si>
  <si>
    <t>ГВт.ч
 (млн.  Квт.ч.)</t>
  </si>
  <si>
    <t>х</t>
  </si>
  <si>
    <t>Наименование элементарного вида деятельности,
 товара-представителя</t>
  </si>
  <si>
    <t>*) сопоставимая цена 1994 г. (рублей за единицу продукции)</t>
  </si>
  <si>
    <t xml:space="preserve">В том числе из общей численности работающих численность работников бюджетной сферы, финансируемой из консолидированного местного бюджета-всего, </t>
  </si>
  <si>
    <t xml:space="preserve">***) В данной форме органы местного самоуправления показывают только ту продукцию, которая производится в муниципальном образовании, остальные наименования товаров удаляются. </t>
  </si>
  <si>
    <t xml:space="preserve">1 вариант </t>
  </si>
  <si>
    <t>финансовые показатели</t>
  </si>
  <si>
    <t>социальные показатели</t>
  </si>
  <si>
    <t>Фонд оплаты труда, млн. руб</t>
  </si>
  <si>
    <t xml:space="preserve">Объем отгруженных товаров, 
выполненных работ и услуг, млн. руб. </t>
  </si>
  <si>
    <t>Приложение 1</t>
  </si>
  <si>
    <t>Приложение 2 к прогнозу</t>
  </si>
  <si>
    <t>Приложение 3 к прогнозу</t>
  </si>
  <si>
    <t>Прогноз на:</t>
  </si>
  <si>
    <t>Количество индивидуальных предпринимателей</t>
  </si>
  <si>
    <t>Промышленное производство:</t>
  </si>
  <si>
    <t xml:space="preserve"> в том числе по видам экономической деятельности:</t>
  </si>
  <si>
    <t>Индекс промышленного производства - всего***:</t>
  </si>
  <si>
    <t xml:space="preserve">Расчет индексов производства продукции
по элементарному виду деятельности,  исходя из динамики по товарам-представителям
</t>
  </si>
  <si>
    <t>Прибыль (убыток) до налогообложения, 
млн. руб.</t>
  </si>
  <si>
    <t>Произведено продукции в натуральном выражении</t>
  </si>
  <si>
    <t>Среднемесячная заработная плата, руб</t>
  </si>
  <si>
    <t>№ п/п</t>
  </si>
  <si>
    <t>Число действующих микропредприятий - всего</t>
  </si>
  <si>
    <t>Уд. вес выручки предприятий малого бизнеса (с учетом микропредприятий) в выручке  в целом по МО</t>
  </si>
  <si>
    <t xml:space="preserve">В том числе из общей численности работающих численность работников малых предприятий (с учетом микропредприятий)-всего, </t>
  </si>
  <si>
    <t>Среднесписочная численность работников (без внешних совместителей) по полному кругу организаций,</t>
  </si>
  <si>
    <t xml:space="preserve">Фонд начисленной заработной платы по полному кругу организаций, </t>
  </si>
  <si>
    <t>Фонд начисленной заработной платы работников малых предприятий (с учетом микропредприятий)</t>
  </si>
  <si>
    <t>Среднемесячная начисленная заработная плата (без выплат социального характера) по полному кругу организаций,</t>
  </si>
  <si>
    <t xml:space="preserve">Выручка от реализации продукции, работ, услуг (в действующих ценах) по полному кругу организаций, </t>
  </si>
  <si>
    <t xml:space="preserve">Выручка от реализации продукции, работ, услуг (в действующих ценах) предприятий малого бизнеса (с учетом микропредприятий) </t>
  </si>
  <si>
    <t>Уд. вес выручки предприятий микропредприятий в выручке  в целом по МО</t>
  </si>
  <si>
    <t>Фонд начисленной заработной платы работников сельского хозяйства</t>
  </si>
  <si>
    <t>Диагностика состояния экономики и предприятий муниципального образования</t>
  </si>
  <si>
    <t>Наименование проекта</t>
  </si>
  <si>
    <t>Инвестор</t>
  </si>
  <si>
    <t>Объем инвестиций, млн.руб.</t>
  </si>
  <si>
    <t>Выручка от реализации продукции, работ, услуг, млн.руб.</t>
  </si>
  <si>
    <t>Приложение 4.</t>
  </si>
  <si>
    <t xml:space="preserve">Показатели социально-экономического развития базовых предприятий </t>
  </si>
  <si>
    <t xml:space="preserve">(предоставляется отдельно по каждому предприятию) </t>
  </si>
  <si>
    <t>________________________________________________________________________________________</t>
  </si>
  <si>
    <t>(наименование предприятия)</t>
  </si>
  <si>
    <t xml:space="preserve">Показатели </t>
  </si>
  <si>
    <t>Ед. измер.</t>
  </si>
  <si>
    <t>прогноз на:</t>
  </si>
  <si>
    <t xml:space="preserve">Среднегод. стоим. ОФ по остат. стоимости </t>
  </si>
  <si>
    <t>тыс. руб.</t>
  </si>
  <si>
    <t>Инвестиции в основной капитал</t>
  </si>
  <si>
    <t>Выручка от реализации товаров (работ, услуг)</t>
  </si>
  <si>
    <t>Удельный вес экспорта в объеме реализации</t>
  </si>
  <si>
    <t>Прибыль (убыток) до налогообложения</t>
  </si>
  <si>
    <t>Объем затрат на производство и реализацию продукции (работ, услуг)</t>
  </si>
  <si>
    <t>Затраты на рубль реализованной  продукции</t>
  </si>
  <si>
    <t>Удельный вес в затратах на производство и реализацию продукции (услуг) на:</t>
  </si>
  <si>
    <t xml:space="preserve">  - электрическую энергию</t>
  </si>
  <si>
    <t xml:space="preserve">  - тепловую энергию</t>
  </si>
  <si>
    <t xml:space="preserve">  - топливо</t>
  </si>
  <si>
    <t xml:space="preserve">  - ж/д перевозки</t>
  </si>
  <si>
    <t>Налоги и платежи в бюджеты всех уровней</t>
  </si>
  <si>
    <t xml:space="preserve">  - начисленные</t>
  </si>
  <si>
    <t xml:space="preserve">  - уплаченные</t>
  </si>
  <si>
    <t xml:space="preserve"> в том числе в консолидированный бюджет области:</t>
  </si>
  <si>
    <t>Задолженность по платежам в бюджеты всех уровней (на конец года) - всего,</t>
  </si>
  <si>
    <t>в том числе</t>
  </si>
  <si>
    <t>в консолидированный местный бюджет</t>
  </si>
  <si>
    <t>Среднесписочная численность работающих</t>
  </si>
  <si>
    <t>чел.</t>
  </si>
  <si>
    <t>Задолженность по заработной плате на конец года</t>
  </si>
  <si>
    <t>Выпуск основных видов продукции:</t>
  </si>
  <si>
    <t>в натур. выраж.</t>
  </si>
  <si>
    <t>Подпись руководителя предприятия</t>
  </si>
  <si>
    <r>
      <t xml:space="preserve">Загруженность мощностей                                                                      </t>
    </r>
    <r>
      <rPr>
        <sz val="12"/>
        <rFont val="Times New Roman"/>
        <family val="1"/>
      </rPr>
      <t>(средняя или по основной номенклатуре)</t>
    </r>
  </si>
  <si>
    <r>
      <t xml:space="preserve">Износ машин и оборудования                                                                   </t>
    </r>
    <r>
      <rPr>
        <sz val="12"/>
        <rFont val="Times New Roman"/>
        <family val="1"/>
      </rPr>
      <t>(активной части ОФ)</t>
    </r>
  </si>
  <si>
    <t>Количество создаваемых новых рабочих мест</t>
  </si>
  <si>
    <t xml:space="preserve">Выпуск продукции в натуральном выражении
 (в соотв. ед.) 
</t>
  </si>
  <si>
    <t>Количество ежегодно создаваемых новых рабочих мест, ед.</t>
  </si>
  <si>
    <t>Наименование 
городского (сельского) поселения и населенного пункта на территории которого предполагается реализация инвестпроекта</t>
  </si>
  <si>
    <t>и т.д.</t>
  </si>
  <si>
    <t>продукция 
№ 1</t>
  </si>
  <si>
    <t>продукция 
№ 2</t>
  </si>
  <si>
    <t>продукция № 3</t>
  </si>
  <si>
    <t>ВСЕГО ПО ПРОЕКТУ</t>
  </si>
  <si>
    <t>Проект 1</t>
  </si>
  <si>
    <t xml:space="preserve">Период реализации проекта </t>
  </si>
  <si>
    <t>Экономи-
ческий эффект (прибыль), млн. руб.</t>
  </si>
  <si>
    <t xml:space="preserve">Демография, трудовые ресурсы и уровень жизни населения </t>
  </si>
  <si>
    <t>Численность постоянного населения - всего</t>
  </si>
  <si>
    <t>Приложение 6 к прогнозу</t>
  </si>
  <si>
    <t>Уровень регистрируемой безработицы (к трудоспособному населению)</t>
  </si>
  <si>
    <t>Фонд начисленной заработной платы работников бюджетной сферы</t>
  </si>
  <si>
    <t>Период реализации</t>
  </si>
  <si>
    <t>Объем инвестиций, млн. руб.</t>
  </si>
  <si>
    <t>Выручка от реализации продукции, работ, услуг, млн. руб.</t>
  </si>
  <si>
    <t>продукция №1</t>
  </si>
  <si>
    <t>продукция №2</t>
  </si>
  <si>
    <t>Выпуск продукции в натуральном выражении (в соотв. ед.)</t>
  </si>
  <si>
    <t>Экономи-ческий эффект (прибыль), млн. руб.</t>
  </si>
  <si>
    <t>Проект 2</t>
  </si>
  <si>
    <t>…</t>
  </si>
  <si>
    <t>Прибыль прибыльных предприятий (с учетом предприятий малого бизнеса)</t>
  </si>
  <si>
    <t>Наименование поселения</t>
  </si>
  <si>
    <t>Фонд оплаты труда, млн. руб.</t>
  </si>
  <si>
    <t>Среднесписочная численность работающих, чел.</t>
  </si>
  <si>
    <t>Выручка от реализации товаров (работ, услуг), млн. руб.</t>
  </si>
  <si>
    <t>* В целом по муниципальному району заполняется сумма показателей по городским и сельским поселениям. Значение каждого показателя в целом по району должны соответствовать значению показателя указанному в сводной форме "Прогноза".</t>
  </si>
  <si>
    <t>ИТОГО по району*</t>
  </si>
  <si>
    <t>Индивидуальные предприниматели</t>
  </si>
  <si>
    <t>Малые предприятия</t>
  </si>
  <si>
    <t>Микропредприятия</t>
  </si>
  <si>
    <t>Валовый совокупный доход (сумма ФОТ, выплат соцхарактера, прочих доходов)</t>
  </si>
  <si>
    <t>Земельный налог</t>
  </si>
  <si>
    <t>Налог на имущество физических лиц</t>
  </si>
  <si>
    <t>Единый налог на вмененный доход</t>
  </si>
  <si>
    <t>Налог, взимаемый в связи с применением патентной системы налогообложения</t>
  </si>
  <si>
    <t>1. Налог на доходы физических лиц</t>
  </si>
  <si>
    <t>2. Налоги на имущество:</t>
  </si>
  <si>
    <t>Доходный потенциал (объем налогов, формируемых на территории) - всего:</t>
  </si>
  <si>
    <t>(ред. от 29.06.2012)</t>
  </si>
  <si>
    <t>ст.3</t>
  </si>
  <si>
    <t>Наименование проекта и населенного пункта, где планируется реализация проекта</t>
  </si>
  <si>
    <t>Число безработных граждан, чел.</t>
  </si>
  <si>
    <t>Количество субъектов малого и среднего предпринимательства (ед.):</t>
  </si>
  <si>
    <t>Доходный потенциал территориии</t>
  </si>
  <si>
    <t>3. Налоги со специальным режимом:</t>
  </si>
  <si>
    <t>ВСЕГО ПО ПОСЕЛЕНИЮ</t>
  </si>
  <si>
    <t>ИТОГО ПО РАЙОНУ</t>
  </si>
  <si>
    <t>Потенциал поступлений земельного налога</t>
  </si>
  <si>
    <t>из них по категориям работников:</t>
  </si>
  <si>
    <t xml:space="preserve">Среднемесячная начисленная заработная плата работников бюджетной сферы, финансируемой из консолидированного местного бюджета с учетом "дорожных карт" МО - всего, </t>
  </si>
  <si>
    <t>кадастровая стоимость земельных участков,
 признаваемых объектом налогообложения-всего</t>
  </si>
  <si>
    <t>Общая инвентаризационная стоимость строений, помещений и сооружений, по которым предъявлен налог к уплате</t>
  </si>
  <si>
    <t>Общая инвентаризационная стоимость объектов налогообложения</t>
  </si>
  <si>
    <t>Число предприятий, зарегистрированных на территории МО - всего, 
ед.</t>
  </si>
  <si>
    <t>в том числе по видам деятельности:</t>
  </si>
  <si>
    <t>Число муниципальных учреждений, ед.</t>
  </si>
  <si>
    <t>Наименование населенного пункта, где осуществляет деятельность предприятие</t>
  </si>
  <si>
    <t xml:space="preserve">Дошкольное образование </t>
  </si>
  <si>
    <t>Основное общее и среднее (полное) общее образование</t>
  </si>
  <si>
    <t>Дополнительное образование детей</t>
  </si>
  <si>
    <t>Деятельность в области спорта</t>
  </si>
  <si>
    <t>Прочая деятельность в области культуры</t>
  </si>
  <si>
    <t>наименование и местоположение предприятия  (по месту регистрации)</t>
  </si>
  <si>
    <t>численность работников, чел.</t>
  </si>
  <si>
    <t>Сельское 
хозяйство</t>
  </si>
  <si>
    <t>Промыш-
ленность</t>
  </si>
  <si>
    <t>Лесо-
заготовки</t>
  </si>
  <si>
    <t>Строи-
тельство</t>
  </si>
  <si>
    <r>
      <t>Основные сведения 
о градообразующем предприятии
(</t>
    </r>
    <r>
      <rPr>
        <b/>
        <sz val="14"/>
        <rFont val="Times New Roman"/>
        <family val="1"/>
      </rPr>
      <t>КРИТЕРИИ</t>
    </r>
    <r>
      <rPr>
        <sz val="14"/>
        <rFont val="Times New Roman"/>
        <family val="1"/>
      </rPr>
      <t xml:space="preserve"> установлены ст. 169 ФЗ №127 
"О несостоятельности (банкротстве)": численность работников организаций свыше 5 тыс. чел. либо составляет не менее 25% численности работающего населения соответствующего населенного пункта)</t>
    </r>
  </si>
  <si>
    <t>2019 г.</t>
  </si>
  <si>
    <t xml:space="preserve">бъем произведенной продукции в сопоставимых ценах </t>
  </si>
  <si>
    <t>Прогноз индекса производства</t>
  </si>
  <si>
    <t xml:space="preserve">Сельское, лесное хозяйство, охота, рыбаловство и рыбоводство, в том числе </t>
  </si>
  <si>
    <t>Растениеводство и животноводство, охота и предоставление соответствующих услуг в этих областях</t>
  </si>
  <si>
    <t>Лесоводство и лесозаготовки</t>
  </si>
  <si>
    <t>Рыболовство и рыбоводство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</si>
  <si>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</si>
  <si>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</si>
  <si>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 xml:space="preserve">Торговля оптовая и розничная; ремонт автотранспортных средств и мотоциклов </t>
  </si>
  <si>
    <t xml:space="preserve">Промышленное производство: </t>
  </si>
  <si>
    <t>Объем отгруженных товаров собственного производства, выполненных работ и услуг (В+C+D+E)</t>
  </si>
  <si>
    <t>Добыча полезных ископаемых (В):</t>
  </si>
  <si>
    <t xml:space="preserve">Объем отгруженных товаров собственного производства, выполненных работ и услуг </t>
  </si>
  <si>
    <t>Обрабатывающие производства (С):</t>
  </si>
  <si>
    <t>Обеспечение электрической энергией, газом и паром; кондиционирование воздуха (D):</t>
  </si>
  <si>
    <t>Объем отгруженных товаров собственного производства, выполненных работ и услуг</t>
  </si>
  <si>
    <t>Водоснабжение; водоотведение, организация сбора и утилизации отходов, деятельность по ликвидации загрязнений  (Е):</t>
  </si>
  <si>
    <t>Сельское, лесное хозяйство, охота, рыбаловство и рыбоводство:</t>
  </si>
  <si>
    <t>Индекс производства продукции в сельхозорганизациях</t>
  </si>
  <si>
    <t>Строительство:</t>
  </si>
  <si>
    <t>Объем работ</t>
  </si>
  <si>
    <t>Транспортировка и хранение:</t>
  </si>
  <si>
    <t>Грузооборот</t>
  </si>
  <si>
    <t>тыс.т/км</t>
  </si>
  <si>
    <t>Пассажирооборот</t>
  </si>
  <si>
    <t>тыс. пас/км</t>
  </si>
  <si>
    <t>Торговля оптовая и розничная; ремонт автотранспортных средств и мотоциклов</t>
  </si>
  <si>
    <t>Число действующих малых предприятий - всего</t>
  </si>
  <si>
    <t>2020 г.</t>
  </si>
  <si>
    <t>Сельское, лесное хозяйство, охота, рыбаловство и рыбоводство (А) - всего, 
в том числе:</t>
  </si>
  <si>
    <t>Растениеводство и животноводство, охота и предоставление соответствующих услуг в этих областях - всего</t>
  </si>
  <si>
    <t>в том числе предприятия:</t>
  </si>
  <si>
    <t>Добыча полезных ископаемых - всего (В)</t>
  </si>
  <si>
    <t>Добыча угля - всего</t>
  </si>
  <si>
    <t>Торговля оптовая и розничная; ремонт автотранспортных средств и мотоциклов (G) - всего</t>
  </si>
  <si>
    <t>Транспортировка и хранение (H)- всего</t>
  </si>
  <si>
    <t>ВСЕГО по муниципальному образованию</t>
  </si>
  <si>
    <t>Добыча угля</t>
  </si>
  <si>
    <t>Уголь, за исключением антрацита, угля коксующегося и угля бурого,тыс.т</t>
  </si>
  <si>
    <t>Уголь обогащенный, за исключением антрацита, угля коксующегося и угля бурого (лигнита),тыс.т</t>
  </si>
  <si>
    <t>Уголь бурый рядовой (лигнит),тыс.т</t>
  </si>
  <si>
    <t>Транспортировка и хранение</t>
  </si>
  <si>
    <t>Деятельность в области информации и связи</t>
  </si>
  <si>
    <t>Деятельность в области спорта, отдыха и развлечений</t>
  </si>
  <si>
    <t>Обеспечение электрической энергией, газом и паром; кондиционирование воздуха (раздел D)</t>
  </si>
  <si>
    <t xml:space="preserve"> Добыча полезных ископаемых (Раздел В)</t>
  </si>
  <si>
    <t>Электроэнергия, произведенная тепловыми электростанциями,Гигаватт-час (миллион киловатт-часов)</t>
  </si>
  <si>
    <t>Электроэнергия, произведенная гидроэлектростанциями,Гигаватт-час (миллион киловатт-часов)</t>
  </si>
  <si>
    <t>Электроэнергия,Гигаватт-час (миллион киловатт-часов)</t>
  </si>
  <si>
    <t>Энергия тепловая, отпущенная тепловыми электроцентралями (ТЭЦ),Тысяча гигакалорий</t>
  </si>
  <si>
    <t>Энергия тепловая, отпущенная промышленными утилизационными установками,Тысяча гигакалорий</t>
  </si>
  <si>
    <t>Энергия тепловая, отпущенная котельными,Тысяча гигакалорий</t>
  </si>
  <si>
    <t>Пар и горячая вода,Тысяча гигакалорий</t>
  </si>
  <si>
    <t>Тысяча гигакалорий</t>
  </si>
  <si>
    <t>Итого по промышленному производству (сумма разделов  В+C+D)</t>
  </si>
  <si>
    <t>Растениеводство и животноводство</t>
  </si>
  <si>
    <t>Деятельность в области культуры, спорта, организации досуга и развлечений, в том числе:</t>
  </si>
  <si>
    <t>**) индекс производства продукции расчитывается по разделам видов экономической деятельности и в целом по промышленности, лесозаготовкам, с/х</t>
  </si>
  <si>
    <t>Объем отгруженных товаров собственного производства, выполненных работ и услуг собственными силами (В+С+D+E):</t>
  </si>
  <si>
    <t xml:space="preserve">Сельское, лесное хозяйство, охота, рыболовство и рыбоводство, в том числе </t>
  </si>
  <si>
    <t>Индекс промышленного производства (В+C+D+E)</t>
  </si>
  <si>
    <t>2021 год</t>
  </si>
  <si>
    <t>2022 год</t>
  </si>
  <si>
    <t>2022 г.</t>
  </si>
  <si>
    <t>2021 г.</t>
  </si>
  <si>
    <t>17 =
итог гр.10/
итог гр.9
* 100</t>
  </si>
  <si>
    <t>18 =
итог гр.11/
итог гр.10
* 100</t>
  </si>
  <si>
    <t>19 =
итог гр.12/
итог гр.11
* 100</t>
  </si>
  <si>
    <t>20 =
итог гр.13/
итог гр.12
* 100</t>
  </si>
  <si>
    <t>21 =
итог гр.14/
итог гр.13
* 100</t>
  </si>
  <si>
    <t>22 =
итог гр.14/
итог гр.13
* 100</t>
  </si>
  <si>
    <t>факт 2018</t>
  </si>
  <si>
    <t>Факт 
2019 года</t>
  </si>
  <si>
    <t>2023 год</t>
  </si>
  <si>
    <t>Факт 
2019 г.</t>
  </si>
  <si>
    <t>2023 г.</t>
  </si>
  <si>
    <t>факт 2019</t>
  </si>
  <si>
    <t>оценка 2020</t>
  </si>
  <si>
    <t>Перечень инвестиционных проектов, реализация которых предполагается в 2020-2023 гг.</t>
  </si>
  <si>
    <t>Всего за 2020-2023 гг., 
в т.ч. по годам:</t>
  </si>
  <si>
    <t>СПК "Окинский"</t>
  </si>
  <si>
    <t>ТД "Окинский"</t>
  </si>
  <si>
    <t>Филиал ОГУП "Дорожная служба ИО"</t>
  </si>
  <si>
    <t>Малый бизнес-всего (с учетом микропредприятий)</t>
  </si>
  <si>
    <t>в т.ч. по видам экономической деятельности в разрезе предприятий:</t>
  </si>
  <si>
    <t>Кооперативы</t>
  </si>
  <si>
    <t>КФХ</t>
  </si>
  <si>
    <t>ООО "Глинки"</t>
  </si>
  <si>
    <t>ООО "Тепловик"</t>
  </si>
  <si>
    <t>ООО "МБА-Теплоэнерго"</t>
  </si>
  <si>
    <t>ООО "Водоканал"</t>
  </si>
  <si>
    <t>ООО "Бас сервис"</t>
  </si>
  <si>
    <t>ООО "Кристина"</t>
  </si>
  <si>
    <t>ООО "Байкал"</t>
  </si>
  <si>
    <t>ООО "Ангар"</t>
  </si>
  <si>
    <t>ООО "Гарант"</t>
  </si>
  <si>
    <t>ООО "Окинский"</t>
  </si>
  <si>
    <t>ООО "Золотая подкова"</t>
  </si>
  <si>
    <t>ООО "Агростройпроект"</t>
  </si>
  <si>
    <t>ООО "Торговый дом Викан"</t>
  </si>
  <si>
    <t>ООО "Феникс"</t>
  </si>
  <si>
    <t>ЗАО "Востокэнергомонтажизоляция"</t>
  </si>
  <si>
    <t>ООО "Аструм"</t>
  </si>
  <si>
    <t>ООО "Янтарь-Х"</t>
  </si>
  <si>
    <t>ООО "Химэжлектромонтаж"</t>
  </si>
  <si>
    <t>ООО "Ока-Промохота"</t>
  </si>
  <si>
    <t>ООО "Стройкомплекс"</t>
  </si>
  <si>
    <t>ООО "Квант"</t>
  </si>
  <si>
    <t>ООО "С-Мастер"</t>
  </si>
  <si>
    <t>ООО "Ландыш"</t>
  </si>
  <si>
    <t>ООО "Нормтехсиб"</t>
  </si>
  <si>
    <t>ООО "Лесное хозяйство"</t>
  </si>
  <si>
    <t>ООО "Произодственная компания "Весел"</t>
  </si>
  <si>
    <t>с.Ухтуй</t>
  </si>
  <si>
    <t>Зиминский р-н</t>
  </si>
  <si>
    <t>с. Глинки</t>
  </si>
  <si>
    <t>с. Ухтуй</t>
  </si>
  <si>
    <t>д. Н. Хазан</t>
  </si>
  <si>
    <t>с. Кимильтей</t>
  </si>
  <si>
    <t>п. Ц. Хазан</t>
  </si>
  <si>
    <t>с. Батама</t>
  </si>
  <si>
    <t>с. Самара</t>
  </si>
  <si>
    <t>с.Кимильтей</t>
  </si>
  <si>
    <t>с.Харайгун</t>
  </si>
  <si>
    <t>уч. Верхнеокинский</t>
  </si>
  <si>
    <t>д. Мордино</t>
  </si>
  <si>
    <t>д. Нижний Хазан</t>
  </si>
  <si>
    <t>Батаминское МО</t>
  </si>
  <si>
    <t>Буринское МО</t>
  </si>
  <si>
    <t>Зулумайское МО</t>
  </si>
  <si>
    <t>Кимильтейское МО</t>
  </si>
  <si>
    <t>Масляногорское МО</t>
  </si>
  <si>
    <t>Покровское МО</t>
  </si>
  <si>
    <t>Услонское МО</t>
  </si>
  <si>
    <t>Ухтуйское МО</t>
  </si>
  <si>
    <t>Филипповское МО</t>
  </si>
  <si>
    <t>Хазанское МО</t>
  </si>
  <si>
    <t>Харайгунское МО</t>
  </si>
  <si>
    <t>Район</t>
  </si>
  <si>
    <t>нет данных</t>
  </si>
  <si>
    <t>Управление</t>
  </si>
  <si>
    <t>Предоставление прочих коммунальных, социальных и персональных слуг</t>
  </si>
  <si>
    <t>ООО "Сибхлеб"</t>
  </si>
  <si>
    <t>ООО "Сапсан"</t>
  </si>
  <si>
    <t>ООО "Алькасар"</t>
  </si>
  <si>
    <t>Факт 
2020 г.</t>
  </si>
  <si>
    <t>Оценка 
2021 г.</t>
  </si>
  <si>
    <t>Прогноз на 2022-2024 гг.</t>
  </si>
  <si>
    <t>2024 г.</t>
  </si>
  <si>
    <t>Факт 
2020 года</t>
  </si>
  <si>
    <t>Оценка 
2021 года</t>
  </si>
  <si>
    <t>2024 год</t>
  </si>
  <si>
    <t>Прогноз социально-экономического развитя муниципального образования                                                                              Зиминскогорайонного муниципального образования на 2022-2024 гг.</t>
  </si>
  <si>
    <t>Форма прогноза 
до 2024 г.</t>
  </si>
  <si>
    <t>Среднемесячная начисленная заработная плата работников малых предприятий (с учетом микропредприятий)</t>
  </si>
  <si>
    <t>Прогноз предоставляется 
до 30 июля  2021 года</t>
  </si>
  <si>
    <t>Оценка 2021 г.</t>
  </si>
  <si>
    <t>Отдельные показатели прогноза развития муниципальных образований поселенческого уровня на 2022-2024 годы*</t>
  </si>
  <si>
    <t>Всего за 2021-2024 гг., 
в т.ч. по годам:</t>
  </si>
  <si>
    <r>
      <t xml:space="preserve">Сводный перечень инвестиционных проектов, реализация которых предполагается в 2021-2024 гг. 
</t>
    </r>
    <r>
      <rPr>
        <b/>
        <u val="single"/>
        <sz val="16"/>
        <rFont val="Arial"/>
        <family val="2"/>
      </rPr>
      <t>Зиминскогорайонного муниципального образования</t>
    </r>
    <r>
      <rPr>
        <b/>
        <sz val="16"/>
        <rFont val="Arial"/>
        <family val="2"/>
      </rPr>
      <t xml:space="preserve">
(наименование муниципального района, городского округа)</t>
    </r>
  </si>
  <si>
    <t>О прогнозе социально-экономического 
развития Зиминского районного
муниципального образования на 2022-2024 годы</t>
  </si>
  <si>
    <t xml:space="preserve">
РОССИЙСКАЯ ФЕДЕРАЦИЯ
ИРКУТСКАЯ ОБЛАСТЬ
Администрация 
Зиминского районного муниципального образования
П О С Т А Н О В Л Е Н И Е
                           от  29.10.2021 г.  Зима                 №833
</t>
  </si>
  <si>
    <t xml:space="preserve">
</t>
  </si>
  <si>
    <t xml:space="preserve">       В соответствии со статьей 173 Бюджетного кодекса Российской Федерации, Порядком разработки прогноза социально-экономического развития Зиминского районного муниципального образования, утвержденного постановлением администрации Зиминского районного муниципального образования №391 от 01.04.2015 года, руководствуясь статьями 22, 46 Устава Зиминского районного муниципального образования, администрация Зиминского районного муниципального образования
ПОСТАНОВЛЯЕТ:
               1. Утвердить прогноз социально – экономического развития Зиминского районного муниципального образования на 2022 – 2024 годы (прилагается).
               2. Настоящее постановление разместить на официальном сайте Зиминского районного муниципального образованияwww.rzima.ru в информационно-телекоммуникационной сети «Интернет».
              3. Настоящее постановление вступает в силу содня его подписания.
              4. Контроль исполнения настоящего постановления оставляю за собой.</t>
  </si>
  <si>
    <t>Мэр Зиминского районного
муниципального образования                                                                                               Н.В. Никитина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</si>
</sst>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0.000"/>
    <numFmt numFmtId="166" formatCode="0.0000"/>
  </numFmts>
  <fonts count="34">
    <font>
      <sz val="10"/>
      <name val="Arial Cyr"/>
      <family val="2"/>
    </font>
    <font>
      <sz val="10"/>
      <name val="Arial"/>
      <family val="2"/>
    </font>
    <font>
      <sz val="14"/>
      <name val="Arial Cyr"/>
      <family val="2"/>
    </font>
    <font>
      <b/>
      <sz val="14"/>
      <name val="Arial Cyr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b/>
      <u val="single"/>
      <sz val="14"/>
      <name val="Times New Roman"/>
      <family val="1"/>
    </font>
    <font>
      <u val="single"/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8"/>
      <name val="Arial Cyr"/>
      <family val="2"/>
    </font>
    <font>
      <b/>
      <sz val="12"/>
      <name val="Times New Roman"/>
      <family val="1"/>
    </font>
    <font>
      <b/>
      <sz val="22"/>
      <name val="Arial Cyr"/>
      <family val="2"/>
    </font>
    <font>
      <b/>
      <sz val="16"/>
      <name val="Arial Cyr"/>
      <family val="2"/>
    </font>
    <font>
      <sz val="20"/>
      <name val="Times New Roman"/>
      <family val="1"/>
    </font>
    <font>
      <b/>
      <sz val="22"/>
      <name val="Times New Roman"/>
      <family val="1"/>
    </font>
    <font>
      <b/>
      <sz val="20"/>
      <name val="Times New Roman"/>
      <family val="1"/>
    </font>
    <font>
      <sz val="20"/>
      <name val="Arial Cyr"/>
      <family val="2"/>
    </font>
    <font>
      <sz val="16"/>
      <name val="Times New Roman"/>
      <family val="1"/>
    </font>
    <font>
      <sz val="16"/>
      <name val="Arial Cyr"/>
      <family val="2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0"/>
      <name val="Times New Roman CYR"/>
      <family val="2"/>
    </font>
    <font>
      <b/>
      <u val="single"/>
      <sz val="16"/>
      <name val="Arial"/>
      <family val="2"/>
    </font>
    <font>
      <b/>
      <sz val="10"/>
      <name val="Times New Roman"/>
      <family val="1"/>
    </font>
    <font>
      <b/>
      <sz val="10"/>
      <name val="Arial Cyr"/>
      <family val="2"/>
    </font>
    <font>
      <sz val="12"/>
      <name val="Arial Cyr"/>
      <family val="2"/>
    </font>
  </fonts>
  <fills count="1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0C0C0"/>
        <bgColor indexed="64"/>
      </patternFill>
    </fill>
  </fills>
  <borders count="93">
    <border>
      <left/>
      <right/>
      <top/>
      <bottom/>
      <diagonal/>
    </border>
    <border>
      <left style="hair"/>
      <right/>
      <top/>
      <bottom style="thin"/>
    </border>
    <border>
      <left/>
      <right/>
      <top/>
      <bottom style="thin"/>
    </border>
    <border>
      <left style="thin"/>
      <right style="thin"/>
      <top style="dashed">
        <color indexed="23"/>
      </top>
      <bottom style="dashed">
        <color indexed="23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dashed">
        <color indexed="23"/>
      </top>
      <bottom/>
    </border>
    <border>
      <left style="thin"/>
      <right style="thin"/>
      <top/>
      <bottom style="dashed">
        <color indexed="23"/>
      </bottom>
    </border>
    <border>
      <left/>
      <right style="thin"/>
      <top style="hair"/>
      <bottom style="hair"/>
    </border>
    <border>
      <left style="thin"/>
      <right style="thin"/>
      <top/>
      <bottom style="hair"/>
    </border>
    <border>
      <left style="thin">
        <color indexed="23"/>
      </left>
      <right style="thin"/>
      <top style="thin"/>
      <bottom style="medium"/>
    </border>
    <border>
      <left style="thin"/>
      <right style="thin">
        <color indexed="23"/>
      </right>
      <top style="medium"/>
      <bottom style="dashed">
        <color indexed="55"/>
      </bottom>
    </border>
    <border>
      <left style="thin">
        <color indexed="23"/>
      </left>
      <right style="thin">
        <color indexed="23"/>
      </right>
      <top style="medium"/>
      <bottom style="dashed">
        <color indexed="55"/>
      </bottom>
    </border>
    <border>
      <left style="thin">
        <color indexed="23"/>
      </left>
      <right style="thin"/>
      <top style="medium"/>
      <bottom style="dashed">
        <color indexed="55"/>
      </bottom>
    </border>
    <border>
      <left style="thin">
        <color indexed="23"/>
      </left>
      <right style="thin">
        <color indexed="23"/>
      </right>
      <top/>
      <bottom style="dashed">
        <color indexed="55"/>
      </bottom>
    </border>
    <border>
      <left style="thin"/>
      <right style="thin">
        <color indexed="23"/>
      </right>
      <top style="dashed">
        <color indexed="55"/>
      </top>
      <bottom style="dashed">
        <color indexed="55"/>
      </bottom>
    </border>
    <border>
      <left style="thin">
        <color indexed="23"/>
      </left>
      <right style="thin">
        <color indexed="23"/>
      </right>
      <top style="dashed">
        <color indexed="55"/>
      </top>
      <bottom style="dashed">
        <color indexed="55"/>
      </bottom>
    </border>
    <border>
      <left style="thin">
        <color indexed="23"/>
      </left>
      <right style="thin"/>
      <top style="dashed">
        <color indexed="55"/>
      </top>
      <bottom style="dashed">
        <color indexed="55"/>
      </bottom>
    </border>
    <border>
      <left style="thin"/>
      <right style="thin">
        <color indexed="23"/>
      </right>
      <top style="dashed">
        <color indexed="55"/>
      </top>
      <bottom style="medium"/>
    </border>
    <border>
      <left style="thin">
        <color indexed="23"/>
      </left>
      <right style="thin">
        <color indexed="23"/>
      </right>
      <top style="dashed">
        <color indexed="55"/>
      </top>
      <bottom style="medium"/>
    </border>
    <border>
      <left style="thin">
        <color indexed="23"/>
      </left>
      <right style="thin"/>
      <top style="dashed">
        <color indexed="55"/>
      </top>
      <bottom style="medium"/>
    </border>
    <border>
      <left style="medium"/>
      <right style="thin">
        <color indexed="23"/>
      </right>
      <top style="medium"/>
      <bottom style="dashed">
        <color indexed="55"/>
      </bottom>
    </border>
    <border>
      <left style="thin">
        <color indexed="23"/>
      </left>
      <right style="medium"/>
      <top style="medium"/>
      <bottom style="dashed">
        <color indexed="55"/>
      </bottom>
    </border>
    <border>
      <left style="medium"/>
      <right style="thin">
        <color indexed="23"/>
      </right>
      <top style="dashed">
        <color indexed="55"/>
      </top>
      <bottom style="medium"/>
    </border>
    <border>
      <left style="thin">
        <color indexed="23"/>
      </left>
      <right style="medium"/>
      <top style="dashed">
        <color indexed="55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dashed">
        <color indexed="55"/>
      </top>
      <bottom style="dashed">
        <color indexed="23"/>
      </bottom>
    </border>
    <border>
      <left style="thin"/>
      <right style="thin"/>
      <top style="dashed">
        <color indexed="2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>
        <color indexed="23"/>
      </left>
      <right style="thin">
        <color indexed="23"/>
      </right>
      <top style="thin"/>
      <bottom style="medium"/>
    </border>
    <border>
      <left style="thin"/>
      <right style="thin"/>
      <top/>
      <bottom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 style="hair"/>
      <bottom/>
    </border>
    <border>
      <left/>
      <right style="thin"/>
      <top style="hair"/>
      <bottom/>
    </border>
    <border>
      <left/>
      <right style="thin"/>
      <top/>
      <bottom style="hair"/>
    </border>
    <border>
      <left style="thin"/>
      <right/>
      <top style="dashed">
        <color indexed="23"/>
      </top>
      <bottom style="dashed">
        <color indexed="23"/>
      </bottom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hair"/>
    </border>
    <border>
      <left/>
      <right style="thin"/>
      <top style="thin"/>
      <bottom style="hair"/>
    </border>
    <border>
      <left style="hair"/>
      <right style="hair"/>
      <top/>
      <bottom style="hair"/>
    </border>
    <border>
      <left style="hair"/>
      <right style="hair"/>
      <top style="hair"/>
      <bottom/>
    </border>
    <border>
      <left style="hair"/>
      <right style="hair"/>
      <top style="hair"/>
      <bottom style="hair"/>
    </border>
    <border>
      <left style="hair"/>
      <right/>
      <top style="thin"/>
      <bottom style="thin"/>
    </border>
    <border>
      <left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 style="dashed">
        <color indexed="23"/>
      </bottom>
    </border>
    <border>
      <left/>
      <right style="thin"/>
      <top style="thin"/>
      <bottom/>
    </border>
    <border>
      <left/>
      <right style="thin"/>
      <top/>
      <bottom style="thin"/>
    </border>
    <border>
      <left style="hair"/>
      <right/>
      <top style="thin"/>
      <bottom/>
    </border>
    <border>
      <left style="hair"/>
      <right/>
      <top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>
        <color indexed="23"/>
      </left>
      <right style="thin">
        <color indexed="23"/>
      </right>
      <top style="medium"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 style="medium"/>
    </border>
    <border>
      <left style="thin">
        <color indexed="23"/>
      </left>
      <right/>
      <top style="medium"/>
      <bottom style="thin"/>
    </border>
    <border>
      <left/>
      <right style="thin"/>
      <top style="medium"/>
      <bottom style="thin"/>
    </border>
    <border>
      <left style="thin">
        <color indexed="23"/>
      </left>
      <right style="thin">
        <color indexed="23"/>
      </right>
      <top style="medium"/>
      <bottom style="thin"/>
    </border>
    <border>
      <left style="thin">
        <color indexed="23"/>
      </left>
      <right/>
      <top style="thin"/>
      <bottom style="thin"/>
    </border>
    <border>
      <left/>
      <right/>
      <top/>
      <bottom style="medium"/>
    </border>
    <border>
      <left style="medium"/>
      <right style="thin">
        <color indexed="23"/>
      </right>
      <top style="medium"/>
      <bottom/>
    </border>
    <border>
      <left style="medium"/>
      <right style="thin">
        <color indexed="23"/>
      </right>
      <top/>
      <bottom/>
    </border>
    <border>
      <left style="medium"/>
      <right style="thin">
        <color indexed="23"/>
      </right>
      <top/>
      <bottom style="medium"/>
    </border>
    <border>
      <left style="thin"/>
      <right style="thin">
        <color indexed="23"/>
      </right>
      <top style="medium"/>
      <bottom/>
    </border>
    <border>
      <left style="thin"/>
      <right style="thin">
        <color indexed="23"/>
      </right>
      <top/>
      <bottom/>
    </border>
    <border>
      <left style="thin"/>
      <right style="thin">
        <color indexed="23"/>
      </right>
      <top/>
      <bottom style="medium"/>
    </border>
    <border>
      <left style="thin"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36">
    <xf numFmtId="0" fontId="0" fillId="0" borderId="0" xfId="0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 wrapText="1"/>
    </xf>
    <xf numFmtId="0" fontId="11" fillId="0" borderId="0" xfId="0" applyFont="1"/>
    <xf numFmtId="0" fontId="21" fillId="0" borderId="0" xfId="0" applyFont="1"/>
    <xf numFmtId="0" fontId="22" fillId="0" borderId="0" xfId="0" applyFont="1"/>
    <xf numFmtId="0" fontId="12" fillId="0" borderId="0" xfId="0" applyFont="1"/>
    <xf numFmtId="0" fontId="20" fillId="0" borderId="0" xfId="0" applyFont="1" applyBorder="1"/>
    <xf numFmtId="0" fontId="21" fillId="0" borderId="0" xfId="0" applyFont="1" applyFill="1"/>
    <xf numFmtId="0" fontId="17" fillId="0" borderId="1" xfId="0" applyFont="1" applyBorder="1"/>
    <xf numFmtId="0" fontId="17" fillId="0" borderId="2" xfId="0" applyFont="1" applyBorder="1"/>
    <xf numFmtId="0" fontId="20" fillId="0" borderId="2" xfId="0" applyFont="1" applyBorder="1"/>
    <xf numFmtId="0" fontId="10" fillId="0" borderId="0" xfId="0" applyFont="1" applyAlignment="1">
      <alignment horizontal="center" vertical="center" wrapText="1"/>
    </xf>
    <xf numFmtId="0" fontId="23" fillId="0" borderId="3" xfId="0" applyFont="1" applyBorder="1" applyAlignment="1">
      <alignment vertical="center" wrapText="1"/>
    </xf>
    <xf numFmtId="0" fontId="11" fillId="0" borderId="4" xfId="0" applyFont="1" applyBorder="1" applyAlignment="1">
      <alignment vertical="center"/>
    </xf>
    <xf numFmtId="0" fontId="11" fillId="0" borderId="4" xfId="0" applyFont="1" applyFill="1" applyBorder="1" applyAlignment="1">
      <alignment vertical="center"/>
    </xf>
    <xf numFmtId="0" fontId="14" fillId="0" borderId="0" xfId="0" applyFont="1" applyAlignment="1">
      <alignment horizontal="right" vertical="center" wrapText="1"/>
    </xf>
    <xf numFmtId="0" fontId="5" fillId="0" borderId="0" xfId="0" applyFont="1"/>
    <xf numFmtId="0" fontId="10" fillId="0" borderId="0" xfId="0" applyFont="1" applyAlignment="1">
      <alignment horizontal="center" vertical="center" wrapText="1"/>
    </xf>
    <xf numFmtId="0" fontId="0" fillId="0" borderId="0" xfId="0" applyFill="1"/>
    <xf numFmtId="0" fontId="14" fillId="0" borderId="0" xfId="0" applyFont="1" applyFill="1" applyAlignment="1">
      <alignment horizontal="right" vertical="center" wrapText="1"/>
    </xf>
    <xf numFmtId="0" fontId="6" fillId="0" borderId="5" xfId="0" applyFont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17" fillId="0" borderId="2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vertical="center"/>
    </xf>
    <xf numFmtId="0" fontId="17" fillId="0" borderId="2" xfId="0" applyFont="1" applyFill="1" applyBorder="1" applyAlignment="1">
      <alignment vertical="center"/>
    </xf>
    <xf numFmtId="0" fontId="21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49" fontId="7" fillId="0" borderId="3" xfId="0" applyNumberFormat="1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wrapText="1"/>
    </xf>
    <xf numFmtId="0" fontId="5" fillId="0" borderId="3" xfId="0" applyFont="1" applyBorder="1" applyAlignment="1">
      <alignment horizontal="left"/>
    </xf>
    <xf numFmtId="0" fontId="5" fillId="0" borderId="3" xfId="0" applyFont="1" applyBorder="1" applyAlignment="1">
      <alignment horizontal="left" wrapText="1"/>
    </xf>
    <xf numFmtId="0" fontId="7" fillId="0" borderId="3" xfId="0" applyFont="1" applyBorder="1" applyAlignment="1">
      <alignment horizontal="left" wrapText="1"/>
    </xf>
    <xf numFmtId="0" fontId="7" fillId="0" borderId="3" xfId="0" applyFont="1" applyBorder="1" applyAlignment="1">
      <alignment horizontal="right" wrapText="1"/>
    </xf>
    <xf numFmtId="0" fontId="7" fillId="0" borderId="3" xfId="0" applyFont="1" applyFill="1" applyBorder="1" applyAlignment="1">
      <alignment horizontal="left" wrapText="1"/>
    </xf>
    <xf numFmtId="0" fontId="5" fillId="0" borderId="3" xfId="0" applyFont="1" applyFill="1" applyBorder="1" applyAlignment="1">
      <alignment horizontal="justify" wrapText="1"/>
    </xf>
    <xf numFmtId="0" fontId="5" fillId="0" borderId="3" xfId="0" applyFont="1" applyFill="1" applyBorder="1" applyAlignment="1">
      <alignment horizontal="justify" vertical="center" wrapText="1"/>
    </xf>
    <xf numFmtId="0" fontId="5" fillId="0" borderId="3" xfId="0" applyFont="1" applyBorder="1" applyAlignment="1">
      <alignment horizontal="justify"/>
    </xf>
    <xf numFmtId="0" fontId="5" fillId="0" borderId="3" xfId="0" applyFont="1" applyBorder="1" applyAlignment="1">
      <alignment horizontal="justify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right" vertical="center" wrapText="1"/>
    </xf>
    <xf numFmtId="0" fontId="12" fillId="0" borderId="4" xfId="0" applyFont="1" applyBorder="1" applyAlignment="1">
      <alignment vertical="center"/>
    </xf>
    <xf numFmtId="0" fontId="6" fillId="0" borderId="3" xfId="0" applyFont="1" applyFill="1" applyBorder="1" applyAlignment="1">
      <alignment horizontal="left" vertical="center" wrapText="1"/>
    </xf>
    <xf numFmtId="0" fontId="19" fillId="0" borderId="0" xfId="0" applyFont="1" applyFill="1" applyAlignment="1">
      <alignment horizontal="right" vertical="center" wrapText="1"/>
    </xf>
    <xf numFmtId="0" fontId="6" fillId="0" borderId="3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11" fillId="0" borderId="8" xfId="0" applyFont="1" applyBorder="1" applyAlignment="1">
      <alignment vertical="center"/>
    </xf>
    <xf numFmtId="0" fontId="24" fillId="0" borderId="9" xfId="0" applyFont="1" applyFill="1" applyBorder="1" applyAlignment="1">
      <alignment vertical="center" wrapText="1"/>
    </xf>
    <xf numFmtId="0" fontId="11" fillId="2" borderId="0" xfId="0" applyFont="1" applyFill="1" applyAlignment="1">
      <alignment horizontal="left" wrapText="1"/>
    </xf>
    <xf numFmtId="0" fontId="11" fillId="2" borderId="0" xfId="0" applyFont="1" applyFill="1"/>
    <xf numFmtId="0" fontId="12" fillId="2" borderId="0" xfId="0" applyFont="1" applyFill="1"/>
    <xf numFmtId="0" fontId="11" fillId="2" borderId="0" xfId="0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left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14" fillId="2" borderId="12" xfId="0" applyFont="1" applyFill="1" applyBorder="1" applyAlignment="1">
      <alignment horizontal="center" vertical="center" wrapText="1"/>
    </xf>
    <xf numFmtId="0" fontId="14" fillId="2" borderId="13" xfId="0" applyFont="1" applyFill="1" applyBorder="1" applyAlignment="1">
      <alignment horizontal="center" vertical="center" wrapText="1"/>
    </xf>
    <xf numFmtId="0" fontId="14" fillId="2" borderId="14" xfId="0" applyFont="1" applyFill="1" applyBorder="1" applyAlignment="1">
      <alignment horizontal="center" vertical="center" wrapText="1"/>
    </xf>
    <xf numFmtId="0" fontId="14" fillId="2" borderId="15" xfId="0" applyFont="1" applyFill="1" applyBorder="1" applyAlignment="1">
      <alignment horizontal="left" vertical="center" wrapText="1"/>
    </xf>
    <xf numFmtId="0" fontId="11" fillId="2" borderId="16" xfId="0" applyFont="1" applyFill="1" applyBorder="1" applyAlignment="1">
      <alignment horizontal="center" vertical="center" wrapText="1"/>
    </xf>
    <xf numFmtId="0" fontId="14" fillId="2" borderId="16" xfId="0" applyFont="1" applyFill="1" applyBorder="1" applyAlignment="1">
      <alignment horizontal="center" vertical="center" wrapText="1"/>
    </xf>
    <xf numFmtId="0" fontId="14" fillId="2" borderId="17" xfId="0" applyFont="1" applyFill="1" applyBorder="1" applyAlignment="1">
      <alignment horizontal="center" vertical="center" wrapText="1"/>
    </xf>
    <xf numFmtId="0" fontId="11" fillId="2" borderId="16" xfId="0" applyFont="1" applyFill="1" applyBorder="1"/>
    <xf numFmtId="0" fontId="11" fillId="2" borderId="17" xfId="0" applyFont="1" applyFill="1" applyBorder="1"/>
    <xf numFmtId="0" fontId="11" fillId="2" borderId="15" xfId="0" applyFont="1" applyFill="1" applyBorder="1" applyAlignment="1">
      <alignment horizontal="left" vertical="center" wrapText="1"/>
    </xf>
    <xf numFmtId="0" fontId="24" fillId="2" borderId="15" xfId="0" applyFont="1" applyFill="1" applyBorder="1" applyAlignment="1">
      <alignment horizontal="left" vertical="center" wrapText="1"/>
    </xf>
    <xf numFmtId="0" fontId="14" fillId="2" borderId="18" xfId="0" applyFont="1" applyFill="1" applyBorder="1" applyAlignment="1">
      <alignment horizontal="left" vertical="center" wrapText="1"/>
    </xf>
    <xf numFmtId="0" fontId="11" fillId="2" borderId="19" xfId="0" applyFont="1" applyFill="1" applyBorder="1" applyAlignment="1">
      <alignment horizontal="center" vertical="center" wrapText="1"/>
    </xf>
    <xf numFmtId="0" fontId="11" fillId="2" borderId="19" xfId="0" applyFont="1" applyFill="1" applyBorder="1"/>
    <xf numFmtId="0" fontId="11" fillId="2" borderId="20" xfId="0" applyFont="1" applyFill="1" applyBorder="1"/>
    <xf numFmtId="0" fontId="14" fillId="2" borderId="0" xfId="0" applyFont="1" applyFill="1" applyBorder="1" applyAlignment="1">
      <alignment horizontal="left" vertical="center" wrapText="1"/>
    </xf>
    <xf numFmtId="0" fontId="11" fillId="2" borderId="0" xfId="0" applyFont="1" applyFill="1" applyBorder="1"/>
    <xf numFmtId="0" fontId="23" fillId="2" borderId="0" xfId="0" applyFont="1" applyFill="1" applyAlignment="1">
      <alignment horizontal="left" vertical="center" wrapText="1"/>
    </xf>
    <xf numFmtId="0" fontId="11" fillId="2" borderId="0" xfId="0" applyFont="1" applyFill="1" applyAlignment="1">
      <alignment horizontal="left" vertical="center" wrapText="1"/>
    </xf>
    <xf numFmtId="0" fontId="11" fillId="2" borderId="12" xfId="0" applyFont="1" applyFill="1" applyBorder="1"/>
    <xf numFmtId="0" fontId="11" fillId="2" borderId="13" xfId="0" applyFont="1" applyFill="1" applyBorder="1"/>
    <xf numFmtId="0" fontId="12" fillId="2" borderId="0" xfId="0" applyFont="1" applyFill="1" applyAlignment="1">
      <alignment horizontal="left" vertical="center" wrapText="1"/>
    </xf>
    <xf numFmtId="0" fontId="12" fillId="2" borderId="0" xfId="0" applyFont="1" applyFill="1" applyAlignment="1">
      <alignment horizontal="left" wrapText="1"/>
    </xf>
    <xf numFmtId="0" fontId="26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10" fillId="0" borderId="0" xfId="0" applyFont="1" applyFill="1" applyAlignment="1">
      <alignment horizontal="center" vertical="center" wrapText="1"/>
    </xf>
    <xf numFmtId="0" fontId="11" fillId="2" borderId="0" xfId="0" applyFont="1" applyFill="1" applyBorder="1" applyAlignment="1">
      <alignment horizontal="left" vertical="center" wrapText="1"/>
    </xf>
    <xf numFmtId="0" fontId="11" fillId="2" borderId="2" xfId="0" applyFont="1" applyFill="1" applyBorder="1" applyAlignment="1">
      <alignment horizontal="left" vertical="center" wrapText="1"/>
    </xf>
    <xf numFmtId="0" fontId="11" fillId="2" borderId="2" xfId="0" applyFont="1" applyFill="1" applyBorder="1"/>
    <xf numFmtId="0" fontId="12" fillId="2" borderId="0" xfId="0" applyFont="1" applyFill="1" applyBorder="1"/>
    <xf numFmtId="0" fontId="11" fillId="2" borderId="21" xfId="0" applyFont="1" applyFill="1" applyBorder="1" applyAlignment="1">
      <alignment horizontal="left" vertical="center" wrapText="1"/>
    </xf>
    <xf numFmtId="0" fontId="11" fillId="2" borderId="22" xfId="0" applyFont="1" applyFill="1" applyBorder="1"/>
    <xf numFmtId="0" fontId="11" fillId="2" borderId="23" xfId="0" applyFont="1" applyFill="1" applyBorder="1" applyAlignment="1">
      <alignment horizontal="left" vertical="center" wrapText="1"/>
    </xf>
    <xf numFmtId="0" fontId="11" fillId="2" borderId="19" xfId="0" applyFont="1" applyFill="1" applyBorder="1" applyAlignment="1">
      <alignment horizontal="left" vertical="center" wrapText="1"/>
    </xf>
    <xf numFmtId="0" fontId="11" fillId="2" borderId="24" xfId="0" applyFont="1" applyFill="1" applyBorder="1"/>
    <xf numFmtId="0" fontId="11" fillId="2" borderId="5" xfId="0" applyFont="1" applyFill="1" applyBorder="1"/>
    <xf numFmtId="0" fontId="11" fillId="2" borderId="25" xfId="0" applyFont="1" applyFill="1" applyBorder="1"/>
    <xf numFmtId="0" fontId="11" fillId="2" borderId="26" xfId="0" applyFont="1" applyFill="1" applyBorder="1" applyAlignment="1">
      <alignment horizontal="center" vertical="center" wrapText="1"/>
    </xf>
    <xf numFmtId="0" fontId="11" fillId="2" borderId="27" xfId="0" applyFont="1" applyFill="1" applyBorder="1"/>
    <xf numFmtId="0" fontId="11" fillId="2" borderId="28" xfId="0" applyFont="1" applyFill="1" applyBorder="1"/>
    <xf numFmtId="0" fontId="11" fillId="2" borderId="29" xfId="0" applyFont="1" applyFill="1" applyBorder="1"/>
    <xf numFmtId="0" fontId="11" fillId="2" borderId="30" xfId="0" applyFont="1" applyFill="1" applyBorder="1"/>
    <xf numFmtId="0" fontId="14" fillId="2" borderId="27" xfId="0" applyFont="1" applyFill="1" applyBorder="1" applyAlignment="1">
      <alignment horizontal="center" vertical="center" wrapText="1"/>
    </xf>
    <xf numFmtId="0" fontId="6" fillId="0" borderId="31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5" xfId="0" applyBorder="1"/>
    <xf numFmtId="0" fontId="24" fillId="0" borderId="3" xfId="0" applyFont="1" applyBorder="1" applyAlignment="1">
      <alignment vertical="center" wrapText="1"/>
    </xf>
    <xf numFmtId="0" fontId="24" fillId="0" borderId="3" xfId="0" applyFont="1" applyBorder="1" applyAlignment="1">
      <alignment horizontal="right" vertical="center" wrapText="1"/>
    </xf>
    <xf numFmtId="0" fontId="24" fillId="0" borderId="32" xfId="0" applyFont="1" applyBorder="1" applyAlignment="1">
      <alignment vertical="center" wrapText="1"/>
    </xf>
    <xf numFmtId="0" fontId="5" fillId="0" borderId="32" xfId="0" applyFont="1" applyBorder="1" applyAlignment="1">
      <alignment horizontal="center" vertical="center"/>
    </xf>
    <xf numFmtId="0" fontId="0" fillId="0" borderId="2" xfId="0" applyBorder="1"/>
    <xf numFmtId="0" fontId="11" fillId="2" borderId="33" xfId="0" applyFont="1" applyFill="1" applyBorder="1"/>
    <xf numFmtId="0" fontId="11" fillId="2" borderId="34" xfId="0" applyFont="1" applyFill="1" applyBorder="1"/>
    <xf numFmtId="0" fontId="23" fillId="0" borderId="3" xfId="0" applyFont="1" applyBorder="1" applyAlignment="1">
      <alignment vertical="center" wrapText="1"/>
    </xf>
    <xf numFmtId="0" fontId="29" fillId="0" borderId="0" xfId="0" applyFont="1" applyFill="1" applyBorder="1" applyAlignment="1">
      <alignment horizontal="center" vertical="center"/>
    </xf>
    <xf numFmtId="0" fontId="0" fillId="0" borderId="0" xfId="0" applyBorder="1"/>
    <xf numFmtId="0" fontId="10" fillId="0" borderId="0" xfId="0" applyFont="1" applyAlignment="1">
      <alignment vertical="center" wrapText="1"/>
    </xf>
    <xf numFmtId="0" fontId="14" fillId="2" borderId="35" xfId="0" applyFont="1" applyFill="1" applyBorder="1" applyAlignment="1">
      <alignment horizontal="center" vertical="center" wrapText="1"/>
    </xf>
    <xf numFmtId="49" fontId="8" fillId="0" borderId="3" xfId="0" applyNumberFormat="1" applyFont="1" applyFill="1" applyBorder="1" applyAlignment="1">
      <alignment horizontal="left" vertical="center" wrapText="1"/>
    </xf>
    <xf numFmtId="0" fontId="23" fillId="0" borderId="36" xfId="0" applyFont="1" applyFill="1" applyBorder="1" applyAlignment="1">
      <alignment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/>
    </xf>
    <xf numFmtId="0" fontId="5" fillId="0" borderId="4" xfId="0" applyFont="1" applyBorder="1" applyAlignment="1">
      <alignment horizontal="center"/>
    </xf>
    <xf numFmtId="0" fontId="17" fillId="3" borderId="5" xfId="0" applyFont="1" applyFill="1" applyBorder="1" applyAlignment="1">
      <alignment horizontal="center" vertical="center" wrapText="1"/>
    </xf>
    <xf numFmtId="0" fontId="21" fillId="3" borderId="37" xfId="0" applyFont="1" applyFill="1" applyBorder="1" applyAlignment="1">
      <alignment horizontal="center" vertical="center"/>
    </xf>
    <xf numFmtId="0" fontId="21" fillId="3" borderId="5" xfId="0" applyFont="1" applyFill="1" applyBorder="1" applyAlignment="1">
      <alignment horizontal="center" vertical="center" wrapText="1"/>
    </xf>
    <xf numFmtId="0" fontId="21" fillId="3" borderId="38" xfId="0" applyFont="1" applyFill="1" applyBorder="1" applyAlignment="1">
      <alignment horizontal="center" vertical="center" wrapText="1"/>
    </xf>
    <xf numFmtId="0" fontId="12" fillId="3" borderId="39" xfId="0" applyFont="1" applyFill="1" applyBorder="1" applyAlignment="1">
      <alignment vertical="center"/>
    </xf>
    <xf numFmtId="0" fontId="12" fillId="3" borderId="36" xfId="0" applyFont="1" applyFill="1" applyBorder="1" applyAlignment="1">
      <alignment vertical="center"/>
    </xf>
    <xf numFmtId="0" fontId="4" fillId="3" borderId="5" xfId="0" applyFont="1" applyFill="1" applyBorder="1" applyAlignment="1">
      <alignment horizontal="center" vertical="center" wrapText="1"/>
    </xf>
    <xf numFmtId="0" fontId="4" fillId="3" borderId="40" xfId="0" applyFont="1" applyFill="1" applyBorder="1" applyAlignment="1">
      <alignment horizontal="center" vertical="center" wrapText="1"/>
    </xf>
    <xf numFmtId="0" fontId="14" fillId="3" borderId="35" xfId="0" applyFont="1" applyFill="1" applyBorder="1" applyAlignment="1">
      <alignment horizontal="center" vertical="center" wrapText="1"/>
    </xf>
    <xf numFmtId="0" fontId="14" fillId="3" borderId="10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7" fillId="4" borderId="3" xfId="0" applyFont="1" applyFill="1" applyBorder="1" applyAlignment="1">
      <alignment horizontal="left" vertical="center" wrapText="1"/>
    </xf>
    <xf numFmtId="0" fontId="6" fillId="0" borderId="6" xfId="0" applyFont="1" applyBorder="1" applyAlignment="1">
      <alignment horizontal="justify" vertical="center" wrapText="1"/>
    </xf>
    <xf numFmtId="0" fontId="14" fillId="2" borderId="0" xfId="0" applyFont="1" applyFill="1" applyAlignment="1">
      <alignment/>
    </xf>
    <xf numFmtId="0" fontId="15" fillId="0" borderId="0" xfId="0" applyFont="1" applyFill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0" fontId="19" fillId="0" borderId="0" xfId="0" applyFont="1" applyBorder="1" applyAlignment="1">
      <alignment vertical="center" wrapText="1"/>
    </xf>
    <xf numFmtId="0" fontId="14" fillId="5" borderId="5" xfId="0" applyFont="1" applyFill="1" applyBorder="1" applyAlignment="1">
      <alignment horizontal="left" vertical="center" wrapText="1"/>
    </xf>
    <xf numFmtId="0" fontId="23" fillId="5" borderId="36" xfId="0" applyFont="1" applyFill="1" applyBorder="1" applyAlignment="1">
      <alignment vertical="center" wrapText="1"/>
    </xf>
    <xf numFmtId="0" fontId="11" fillId="0" borderId="4" xfId="0" applyFont="1" applyFill="1" applyBorder="1" applyAlignment="1">
      <alignment vertical="center" wrapText="1"/>
    </xf>
    <xf numFmtId="0" fontId="11" fillId="0" borderId="36" xfId="0" applyFont="1" applyFill="1" applyBorder="1" applyAlignment="1">
      <alignment vertical="center" wrapText="1"/>
    </xf>
    <xf numFmtId="0" fontId="14" fillId="5" borderId="39" xfId="0" applyFont="1" applyFill="1" applyBorder="1" applyAlignment="1">
      <alignment vertical="center" wrapText="1"/>
    </xf>
    <xf numFmtId="0" fontId="11" fillId="0" borderId="5" xfId="0" applyFont="1" applyBorder="1" applyAlignment="1">
      <alignment vertical="center"/>
    </xf>
    <xf numFmtId="0" fontId="11" fillId="0" borderId="5" xfId="0" applyFont="1" applyBorder="1" applyAlignment="1">
      <alignment horizontal="left"/>
    </xf>
    <xf numFmtId="0" fontId="11" fillId="4" borderId="5" xfId="0" applyFont="1" applyFill="1" applyBorder="1"/>
    <xf numFmtId="0" fontId="11" fillId="4" borderId="29" xfId="0" applyFont="1" applyFill="1" applyBorder="1" applyAlignment="1">
      <alignment vertical="center" wrapText="1"/>
    </xf>
    <xf numFmtId="0" fontId="14" fillId="5" borderId="39" xfId="0" applyFont="1" applyFill="1" applyBorder="1" applyAlignment="1">
      <alignment horizontal="left" vertical="center" wrapText="1"/>
    </xf>
    <xf numFmtId="0" fontId="23" fillId="5" borderId="5" xfId="0" applyFont="1" applyFill="1" applyBorder="1" applyAlignment="1">
      <alignment vertical="center" wrapText="1"/>
    </xf>
    <xf numFmtId="0" fontId="11" fillId="4" borderId="5" xfId="0" applyFont="1" applyFill="1" applyBorder="1" applyAlignment="1">
      <alignment horizontal="left" vertical="center" wrapText="1"/>
    </xf>
    <xf numFmtId="0" fontId="11" fillId="4" borderId="29" xfId="0" applyFont="1" applyFill="1" applyBorder="1" applyAlignment="1">
      <alignment horizontal="left" vertical="center" wrapText="1"/>
    </xf>
    <xf numFmtId="2" fontId="11" fillId="0" borderId="36" xfId="0" applyNumberFormat="1" applyFont="1" applyFill="1" applyBorder="1" applyAlignment="1">
      <alignment vertical="center" wrapText="1"/>
    </xf>
    <xf numFmtId="0" fontId="11" fillId="4" borderId="39" xfId="0" applyFont="1" applyFill="1" applyBorder="1"/>
    <xf numFmtId="0" fontId="14" fillId="5" borderId="5" xfId="0" applyFont="1" applyFill="1" applyBorder="1" applyAlignment="1">
      <alignment vertical="center" wrapText="1"/>
    </xf>
    <xf numFmtId="0" fontId="11" fillId="0" borderId="29" xfId="0" applyFont="1" applyBorder="1"/>
    <xf numFmtId="0" fontId="14" fillId="5" borderId="5" xfId="0" applyFont="1" applyFill="1" applyBorder="1"/>
    <xf numFmtId="0" fontId="11" fillId="0" borderId="36" xfId="0" applyFont="1" applyBorder="1"/>
    <xf numFmtId="0" fontId="11" fillId="0" borderId="39" xfId="0" applyFont="1" applyBorder="1"/>
    <xf numFmtId="0" fontId="11" fillId="0" borderId="29" xfId="0" applyFont="1" applyBorder="1" applyAlignment="1">
      <alignment vertical="center"/>
    </xf>
    <xf numFmtId="0" fontId="11" fillId="4" borderId="39" xfId="0" applyFont="1" applyFill="1" applyBorder="1" applyAlignment="1">
      <alignment horizontal="left" vertical="center" wrapText="1"/>
    </xf>
    <xf numFmtId="0" fontId="11" fillId="4" borderId="29" xfId="0" applyFont="1" applyFill="1" applyBorder="1" applyAlignment="1">
      <alignment horizontal="left" wrapText="1"/>
    </xf>
    <xf numFmtId="0" fontId="11" fillId="6" borderId="39" xfId="0" applyFont="1" applyFill="1" applyBorder="1" applyAlignment="1">
      <alignment horizontal="left" wrapText="1"/>
    </xf>
    <xf numFmtId="0" fontId="11" fillId="0" borderId="39" xfId="0" applyFont="1" applyBorder="1" applyAlignment="1">
      <alignment horizontal="left"/>
    </xf>
    <xf numFmtId="0" fontId="11" fillId="4" borderId="41" xfId="0" applyFont="1" applyFill="1" applyBorder="1" applyAlignment="1">
      <alignment vertical="center" wrapText="1"/>
    </xf>
    <xf numFmtId="0" fontId="11" fillId="4" borderId="5" xfId="0" applyFont="1" applyFill="1" applyBorder="1" applyAlignment="1">
      <alignment vertical="center"/>
    </xf>
    <xf numFmtId="0" fontId="11" fillId="4" borderId="29" xfId="0" applyFont="1" applyFill="1" applyBorder="1" applyAlignment="1">
      <alignment vertical="center"/>
    </xf>
    <xf numFmtId="2" fontId="11" fillId="4" borderId="41" xfId="0" applyNumberFormat="1" applyFont="1" applyFill="1" applyBorder="1" applyAlignment="1">
      <alignment vertical="center" wrapText="1"/>
    </xf>
    <xf numFmtId="0" fontId="11" fillId="4" borderId="36" xfId="0" applyFont="1" applyFill="1" applyBorder="1" applyAlignment="1">
      <alignment vertical="center"/>
    </xf>
    <xf numFmtId="0" fontId="11" fillId="0" borderId="41" xfId="0" applyFont="1" applyFill="1" applyBorder="1" applyAlignment="1">
      <alignment vertical="center" wrapText="1"/>
    </xf>
    <xf numFmtId="0" fontId="11" fillId="0" borderId="9" xfId="0" applyFont="1" applyFill="1" applyBorder="1" applyAlignment="1">
      <alignment vertical="center" wrapText="1"/>
    </xf>
    <xf numFmtId="0" fontId="14" fillId="7" borderId="5" xfId="0" applyFont="1" applyFill="1" applyBorder="1" applyAlignment="1">
      <alignment horizontal="left" vertical="center" wrapText="1"/>
    </xf>
    <xf numFmtId="0" fontId="24" fillId="4" borderId="5" xfId="0" applyFont="1" applyFill="1" applyBorder="1" applyAlignment="1">
      <alignment horizontal="left" vertical="center" wrapText="1"/>
    </xf>
    <xf numFmtId="0" fontId="14" fillId="5" borderId="5" xfId="0" applyFont="1" applyFill="1" applyBorder="1" applyAlignment="1">
      <alignment horizontal="left" vertical="center"/>
    </xf>
    <xf numFmtId="0" fontId="11" fillId="4" borderId="5" xfId="0" applyFont="1" applyFill="1" applyBorder="1" applyAlignment="1" applyProtection="1">
      <alignment horizontal="left" vertical="center"/>
      <protection locked="0"/>
    </xf>
    <xf numFmtId="0" fontId="11" fillId="4" borderId="39" xfId="0" applyFont="1" applyFill="1" applyBorder="1" applyAlignment="1" applyProtection="1">
      <alignment horizontal="left" vertical="center"/>
      <protection locked="0"/>
    </xf>
    <xf numFmtId="0" fontId="11" fillId="0" borderId="42" xfId="0" applyFont="1" applyBorder="1" applyAlignment="1">
      <alignment vertical="center"/>
    </xf>
    <xf numFmtId="0" fontId="11" fillId="0" borderId="41" xfId="0" applyFont="1" applyBorder="1" applyAlignment="1">
      <alignment vertical="center"/>
    </xf>
    <xf numFmtId="0" fontId="14" fillId="8" borderId="26" xfId="0" applyFont="1" applyFill="1" applyBorder="1" applyAlignment="1">
      <alignment vertical="center" wrapText="1"/>
    </xf>
    <xf numFmtId="0" fontId="11" fillId="0" borderId="43" xfId="0" applyFont="1" applyBorder="1" applyAlignment="1">
      <alignment vertical="center"/>
    </xf>
    <xf numFmtId="0" fontId="11" fillId="0" borderId="9" xfId="0" applyFont="1" applyBorder="1" applyAlignment="1">
      <alignment vertical="center"/>
    </xf>
    <xf numFmtId="0" fontId="11" fillId="0" borderId="9" xfId="0" applyFont="1" applyFill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11" fillId="0" borderId="41" xfId="0" applyFont="1" applyBorder="1" applyAlignment="1">
      <alignment vertical="center" wrapText="1"/>
    </xf>
    <xf numFmtId="0" fontId="12" fillId="0" borderId="9" xfId="0" applyFont="1" applyBorder="1" applyAlignment="1">
      <alignment vertical="center" wrapText="1"/>
    </xf>
    <xf numFmtId="0" fontId="14" fillId="5" borderId="9" xfId="0" applyFont="1" applyFill="1" applyBorder="1" applyAlignment="1">
      <alignment vertical="center" wrapText="1"/>
    </xf>
    <xf numFmtId="0" fontId="11" fillId="4" borderId="39" xfId="0" applyFont="1" applyFill="1" applyBorder="1" applyAlignment="1">
      <alignment vertical="center"/>
    </xf>
    <xf numFmtId="0" fontId="11" fillId="4" borderId="36" xfId="0" applyFont="1" applyFill="1" applyBorder="1" applyAlignment="1">
      <alignment horizontal="left" vertical="center" wrapText="1"/>
    </xf>
    <xf numFmtId="0" fontId="11" fillId="4" borderId="29" xfId="0" applyFont="1" applyFill="1" applyBorder="1" applyAlignment="1">
      <alignment horizontal="left" vertical="center"/>
    </xf>
    <xf numFmtId="0" fontId="11" fillId="0" borderId="3" xfId="0" applyFont="1" applyBorder="1" applyAlignment="1">
      <alignment horizontal="left" vertical="center" wrapText="1"/>
    </xf>
    <xf numFmtId="0" fontId="27" fillId="0" borderId="7" xfId="0" applyFont="1" applyBorder="1" applyAlignment="1">
      <alignment horizontal="center" vertical="center" wrapText="1"/>
    </xf>
    <xf numFmtId="164" fontId="27" fillId="0" borderId="7" xfId="0" applyNumberFormat="1" applyFont="1" applyBorder="1" applyAlignment="1">
      <alignment horizontal="center" vertical="center" wrapText="1"/>
    </xf>
    <xf numFmtId="0" fontId="27" fillId="0" borderId="3" xfId="0" applyFont="1" applyBorder="1" applyAlignment="1">
      <alignment horizontal="center" vertical="center" wrapText="1"/>
    </xf>
    <xf numFmtId="164" fontId="27" fillId="0" borderId="3" xfId="0" applyNumberFormat="1" applyFont="1" applyBorder="1" applyAlignment="1">
      <alignment horizontal="center" vertical="center" wrapText="1"/>
    </xf>
    <xf numFmtId="2" fontId="27" fillId="0" borderId="3" xfId="0" applyNumberFormat="1" applyFont="1" applyBorder="1" applyAlignment="1">
      <alignment horizontal="center" vertical="center" wrapText="1"/>
    </xf>
    <xf numFmtId="0" fontId="27" fillId="0" borderId="5" xfId="0" applyFont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 wrapText="1"/>
    </xf>
    <xf numFmtId="0" fontId="27" fillId="0" borderId="3" xfId="0" applyFont="1" applyBorder="1" applyAlignment="1">
      <alignment horizontal="left" vertical="center" wrapText="1"/>
    </xf>
    <xf numFmtId="0" fontId="27" fillId="0" borderId="3" xfId="0" applyFont="1" applyFill="1" applyBorder="1" applyAlignment="1">
      <alignment horizontal="left" vertical="center" wrapText="1"/>
    </xf>
    <xf numFmtId="2" fontId="27" fillId="0" borderId="3" xfId="0" applyNumberFormat="1" applyFont="1" applyFill="1" applyBorder="1" applyAlignment="1">
      <alignment horizontal="center" vertical="center" wrapText="1"/>
    </xf>
    <xf numFmtId="0" fontId="27" fillId="0" borderId="44" xfId="0" applyFont="1" applyBorder="1" applyAlignment="1">
      <alignment horizontal="center" vertical="center" wrapText="1"/>
    </xf>
    <xf numFmtId="165" fontId="27" fillId="0" borderId="3" xfId="0" applyNumberFormat="1" applyFont="1" applyBorder="1" applyAlignment="1">
      <alignment horizontal="center" vertical="center" wrapText="1"/>
    </xf>
    <xf numFmtId="164" fontId="27" fillId="0" borderId="3" xfId="0" applyNumberFormat="1" applyFont="1" applyBorder="1" applyAlignment="1">
      <alignment horizontal="left" vertical="center" wrapText="1"/>
    </xf>
    <xf numFmtId="0" fontId="11" fillId="4" borderId="4" xfId="0" applyFont="1" applyFill="1" applyBorder="1" applyProtection="1">
      <protection/>
    </xf>
    <xf numFmtId="0" fontId="11" fillId="4" borderId="36" xfId="0" applyFont="1" applyFill="1" applyBorder="1" applyProtection="1">
      <protection/>
    </xf>
    <xf numFmtId="0" fontId="11" fillId="0" borderId="4" xfId="0" applyFont="1" applyBorder="1" applyAlignment="1">
      <alignment vertical="center" wrapText="1"/>
    </xf>
    <xf numFmtId="165" fontId="11" fillId="4" borderId="4" xfId="0" applyNumberFormat="1" applyFont="1" applyFill="1" applyBorder="1"/>
    <xf numFmtId="166" fontId="11" fillId="0" borderId="4" xfId="0" applyNumberFormat="1" applyFont="1" applyBorder="1" applyAlignment="1">
      <alignment vertical="center"/>
    </xf>
    <xf numFmtId="165" fontId="14" fillId="5" borderId="45" xfId="0" applyNumberFormat="1" applyFont="1" applyFill="1" applyBorder="1" applyAlignment="1">
      <alignment vertical="center"/>
    </xf>
    <xf numFmtId="0" fontId="14" fillId="5" borderId="5" xfId="0" applyFont="1" applyFill="1" applyBorder="1" applyAlignment="1">
      <alignment vertical="center"/>
    </xf>
    <xf numFmtId="0" fontId="31" fillId="5" borderId="46" xfId="0" applyFont="1" applyFill="1" applyBorder="1" applyAlignment="1">
      <alignment vertical="center" wrapText="1"/>
    </xf>
    <xf numFmtId="0" fontId="32" fillId="5" borderId="46" xfId="0" applyFont="1" applyFill="1" applyBorder="1"/>
    <xf numFmtId="0" fontId="14" fillId="5" borderId="45" xfId="0" applyFont="1" applyFill="1" applyBorder="1" applyAlignment="1">
      <alignment vertical="center"/>
    </xf>
    <xf numFmtId="0" fontId="31" fillId="5" borderId="5" xfId="0" applyFont="1" applyFill="1" applyBorder="1" applyAlignment="1">
      <alignment vertical="center"/>
    </xf>
    <xf numFmtId="0" fontId="31" fillId="5" borderId="46" xfId="0" applyFont="1" applyFill="1" applyBorder="1" applyAlignment="1">
      <alignment vertical="center"/>
    </xf>
    <xf numFmtId="165" fontId="11" fillId="0" borderId="41" xfId="0" applyNumberFormat="1" applyFont="1" applyBorder="1" applyAlignment="1">
      <alignment vertical="center"/>
    </xf>
    <xf numFmtId="166" fontId="11" fillId="0" borderId="5" xfId="0" applyNumberFormat="1" applyFont="1" applyBorder="1" applyAlignment="1">
      <alignment vertical="center"/>
    </xf>
    <xf numFmtId="166" fontId="11" fillId="0" borderId="4" xfId="0" applyNumberFormat="1" applyFont="1" applyBorder="1" applyAlignment="1">
      <alignment vertical="center" wrapText="1"/>
    </xf>
    <xf numFmtId="166" fontId="11" fillId="0" borderId="36" xfId="0" applyNumberFormat="1" applyFont="1" applyBorder="1" applyAlignment="1">
      <alignment vertical="center"/>
    </xf>
    <xf numFmtId="166" fontId="11" fillId="0" borderId="41" xfId="0" applyNumberFormat="1" applyFont="1" applyBorder="1" applyAlignment="1">
      <alignment vertical="center" wrapText="1"/>
    </xf>
    <xf numFmtId="0" fontId="11" fillId="0" borderId="5" xfId="0" applyFont="1" applyBorder="1" applyAlignment="1">
      <alignment vertical="center"/>
    </xf>
    <xf numFmtId="0" fontId="11" fillId="0" borderId="36" xfId="0" applyFont="1" applyBorder="1" applyAlignment="1">
      <alignment vertical="center"/>
    </xf>
    <xf numFmtId="1" fontId="14" fillId="5" borderId="45" xfId="0" applyNumberFormat="1" applyFont="1" applyFill="1" applyBorder="1" applyAlignment="1">
      <alignment vertical="center"/>
    </xf>
    <xf numFmtId="2" fontId="11" fillId="0" borderId="36" xfId="0" applyNumberFormat="1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1" fillId="0" borderId="41" xfId="0" applyFont="1" applyBorder="1" applyAlignment="1">
      <alignment vertical="center" wrapText="1"/>
    </xf>
    <xf numFmtId="1" fontId="11" fillId="0" borderId="5" xfId="0" applyNumberFormat="1" applyFont="1" applyBorder="1" applyAlignment="1">
      <alignment vertical="center"/>
    </xf>
    <xf numFmtId="2" fontId="11" fillId="0" borderId="4" xfId="0" applyNumberFormat="1" applyFont="1" applyBorder="1" applyAlignment="1">
      <alignment vertical="center"/>
    </xf>
    <xf numFmtId="0" fontId="14" fillId="5" borderId="29" xfId="0" applyFont="1" applyFill="1" applyBorder="1" applyAlignment="1">
      <alignment vertical="center"/>
    </xf>
    <xf numFmtId="0" fontId="14" fillId="5" borderId="8" xfId="0" applyFont="1" applyFill="1" applyBorder="1" applyAlignment="1">
      <alignment vertical="center"/>
    </xf>
    <xf numFmtId="0" fontId="31" fillId="5" borderId="0" xfId="0" applyFont="1" applyFill="1" applyAlignment="1">
      <alignment vertical="center"/>
    </xf>
    <xf numFmtId="0" fontId="32" fillId="5" borderId="0" xfId="0" applyFont="1" applyFill="1"/>
    <xf numFmtId="0" fontId="14" fillId="7" borderId="5" xfId="0" applyFont="1" applyFill="1" applyBorder="1" applyAlignment="1">
      <alignment vertical="center"/>
    </xf>
    <xf numFmtId="165" fontId="14" fillId="7" borderId="45" xfId="0" applyNumberFormat="1" applyFont="1" applyFill="1" applyBorder="1" applyAlignment="1">
      <alignment vertical="center"/>
    </xf>
    <xf numFmtId="2" fontId="14" fillId="7" borderId="45" xfId="0" applyNumberFormat="1" applyFont="1" applyFill="1" applyBorder="1" applyAlignment="1">
      <alignment vertical="center"/>
    </xf>
    <xf numFmtId="0" fontId="31" fillId="7" borderId="46" xfId="0" applyFont="1" applyFill="1" applyBorder="1" applyAlignment="1">
      <alignment vertical="center"/>
    </xf>
    <xf numFmtId="0" fontId="32" fillId="7" borderId="46" xfId="0" applyFont="1" applyFill="1" applyBorder="1"/>
    <xf numFmtId="1" fontId="14" fillId="7" borderId="45" xfId="0" applyNumberFormat="1" applyFont="1" applyFill="1" applyBorder="1" applyAlignment="1">
      <alignment vertical="center"/>
    </xf>
    <xf numFmtId="0" fontId="14" fillId="5" borderId="5" xfId="0" applyFont="1" applyFill="1" applyBorder="1" applyAlignment="1">
      <alignment vertical="center"/>
    </xf>
    <xf numFmtId="0" fontId="14" fillId="5" borderId="45" xfId="0" applyFont="1" applyFill="1" applyBorder="1" applyAlignment="1">
      <alignment horizontal="center" vertical="center" wrapText="1"/>
    </xf>
    <xf numFmtId="0" fontId="31" fillId="0" borderId="46" xfId="0" applyFont="1" applyBorder="1" applyAlignment="1">
      <alignment vertical="center"/>
    </xf>
    <xf numFmtId="0" fontId="32" fillId="0" borderId="46" xfId="0" applyFont="1" applyBorder="1"/>
    <xf numFmtId="0" fontId="14" fillId="5" borderId="43" xfId="0" applyFont="1" applyFill="1" applyBorder="1" applyAlignment="1">
      <alignment vertical="center"/>
    </xf>
    <xf numFmtId="0" fontId="31" fillId="0" borderId="0" xfId="0" applyFont="1" applyAlignment="1">
      <alignment vertical="center"/>
    </xf>
    <xf numFmtId="0" fontId="32" fillId="0" borderId="0" xfId="0" applyFont="1"/>
    <xf numFmtId="0" fontId="23" fillId="8" borderId="47" xfId="0" applyFont="1" applyFill="1" applyBorder="1" applyAlignment="1">
      <alignment vertical="center" wrapText="1"/>
    </xf>
    <xf numFmtId="164" fontId="14" fillId="8" borderId="48" xfId="0" applyNumberFormat="1" applyFont="1" applyFill="1" applyBorder="1" applyAlignment="1">
      <alignment vertical="center"/>
    </xf>
    <xf numFmtId="0" fontId="31" fillId="8" borderId="0" xfId="0" applyFont="1" applyFill="1" applyAlignment="1">
      <alignment vertical="center"/>
    </xf>
    <xf numFmtId="0" fontId="32" fillId="8" borderId="0" xfId="0" applyFont="1" applyFill="1"/>
    <xf numFmtId="1" fontId="14" fillId="8" borderId="48" xfId="0" applyNumberFormat="1" applyFont="1" applyFill="1" applyBorder="1" applyAlignment="1">
      <alignment vertical="center"/>
    </xf>
    <xf numFmtId="2" fontId="14" fillId="8" borderId="48" xfId="0" applyNumberFormat="1" applyFont="1" applyFill="1" applyBorder="1" applyAlignment="1">
      <alignment vertical="center"/>
    </xf>
    <xf numFmtId="2" fontId="4" fillId="0" borderId="5" xfId="0" applyNumberFormat="1" applyFont="1" applyBorder="1" applyAlignment="1">
      <alignment vertical="center" wrapText="1"/>
    </xf>
    <xf numFmtId="2" fontId="11" fillId="0" borderId="5" xfId="0" applyNumberFormat="1" applyFont="1" applyBorder="1" applyAlignment="1">
      <alignment horizontal="left" vertical="center" wrapText="1"/>
    </xf>
    <xf numFmtId="2" fontId="11" fillId="0" borderId="5" xfId="0" applyNumberFormat="1" applyFont="1" applyBorder="1" applyAlignment="1">
      <alignment horizontal="center" vertical="center" wrapText="1"/>
    </xf>
    <xf numFmtId="2" fontId="33" fillId="0" borderId="5" xfId="0" applyNumberFormat="1" applyFont="1" applyBorder="1"/>
    <xf numFmtId="2" fontId="11" fillId="0" borderId="29" xfId="0" applyNumberFormat="1" applyFont="1" applyFill="1" applyBorder="1" applyAlignment="1">
      <alignment vertical="center" wrapText="1"/>
    </xf>
    <xf numFmtId="2" fontId="0" fillId="0" borderId="0" xfId="0" applyNumberFormat="1"/>
    <xf numFmtId="2" fontId="7" fillId="0" borderId="5" xfId="0" applyNumberFormat="1" applyFont="1" applyBorder="1" applyAlignment="1">
      <alignment horizontal="left" vertical="center" wrapText="1"/>
    </xf>
    <xf numFmtId="2" fontId="4" fillId="0" borderId="5" xfId="0" applyNumberFormat="1" applyFont="1" applyBorder="1" applyAlignment="1">
      <alignment horizontal="center" vertical="center" wrapText="1"/>
    </xf>
    <xf numFmtId="2" fontId="0" fillId="0" borderId="5" xfId="0" applyNumberFormat="1" applyBorder="1"/>
    <xf numFmtId="2" fontId="6" fillId="0" borderId="5" xfId="0" applyNumberFormat="1" applyFont="1" applyBorder="1" applyAlignment="1">
      <alignment vertical="center" wrapText="1"/>
    </xf>
    <xf numFmtId="2" fontId="4" fillId="0" borderId="5" xfId="0" applyNumberFormat="1" applyFont="1" applyBorder="1" applyAlignment="1">
      <alignment horizontal="left" vertical="center" wrapText="1"/>
    </xf>
    <xf numFmtId="164" fontId="4" fillId="0" borderId="5" xfId="0" applyNumberFormat="1" applyFont="1" applyBorder="1" applyAlignment="1">
      <alignment horizontal="left" vertical="center" wrapText="1"/>
    </xf>
    <xf numFmtId="2" fontId="4" fillId="4" borderId="5" xfId="0" applyNumberFormat="1" applyFont="1" applyFill="1" applyBorder="1" applyAlignment="1">
      <alignment horizontal="left" vertical="center" wrapText="1"/>
    </xf>
    <xf numFmtId="2" fontId="32" fillId="0" borderId="5" xfId="0" applyNumberFormat="1" applyFont="1" applyBorder="1"/>
    <xf numFmtId="2" fontId="32" fillId="0" borderId="0" xfId="0" applyNumberFormat="1" applyFont="1"/>
    <xf numFmtId="2" fontId="11" fillId="4" borderId="5" xfId="0" applyNumberFormat="1" applyFont="1" applyFill="1" applyBorder="1" applyAlignment="1">
      <alignment horizontal="center"/>
    </xf>
    <xf numFmtId="2" fontId="12" fillId="4" borderId="5" xfId="0" applyNumberFormat="1" applyFont="1" applyFill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4" fillId="4" borderId="49" xfId="0" applyFont="1" applyFill="1" applyBorder="1" applyAlignment="1">
      <alignment vertical="top" wrapText="1"/>
    </xf>
    <xf numFmtId="0" fontId="2" fillId="4" borderId="50" xfId="0" applyFont="1" applyFill="1" applyBorder="1"/>
    <xf numFmtId="0" fontId="5" fillId="4" borderId="49" xfId="0" applyFont="1" applyFill="1" applyBorder="1" applyAlignment="1">
      <alignment horizontal="center"/>
    </xf>
    <xf numFmtId="0" fontId="2" fillId="4" borderId="49" xfId="0" applyFont="1" applyFill="1" applyBorder="1"/>
    <xf numFmtId="0" fontId="5" fillId="4" borderId="51" xfId="0" applyFont="1" applyFill="1" applyBorder="1" applyAlignment="1">
      <alignment wrapText="1"/>
    </xf>
    <xf numFmtId="0" fontId="5" fillId="4" borderId="51" xfId="0" applyFont="1" applyFill="1" applyBorder="1" applyAlignment="1">
      <alignment horizontal="center" vertical="center"/>
    </xf>
    <xf numFmtId="0" fontId="5" fillId="4" borderId="51" xfId="0" applyFont="1" applyFill="1" applyBorder="1" applyAlignment="1">
      <alignment horizontal="center"/>
    </xf>
    <xf numFmtId="0" fontId="5" fillId="4" borderId="51" xfId="0" applyFont="1" applyFill="1" applyBorder="1" applyAlignment="1">
      <alignment horizontal="center" vertical="center" wrapText="1"/>
    </xf>
    <xf numFmtId="0" fontId="2" fillId="4" borderId="51" xfId="0" applyFont="1" applyFill="1" applyBorder="1"/>
    <xf numFmtId="0" fontId="4" fillId="4" borderId="52" xfId="0" applyFont="1" applyFill="1" applyBorder="1" applyAlignment="1">
      <alignment wrapText="1"/>
    </xf>
    <xf numFmtId="0" fontId="5" fillId="4" borderId="53" xfId="0" applyFont="1" applyFill="1" applyBorder="1" applyAlignment="1">
      <alignment horizontal="center" vertical="center"/>
    </xf>
    <xf numFmtId="0" fontId="5" fillId="4" borderId="54" xfId="0" applyFont="1" applyFill="1" applyBorder="1" applyAlignment="1">
      <alignment horizontal="center"/>
    </xf>
    <xf numFmtId="0" fontId="5" fillId="4" borderId="54" xfId="0" applyFont="1" applyFill="1" applyBorder="1" applyAlignment="1">
      <alignment horizontal="center" vertical="center" wrapText="1"/>
    </xf>
    <xf numFmtId="0" fontId="2" fillId="4" borderId="54" xfId="0" applyFont="1" applyFill="1" applyBorder="1"/>
    <xf numFmtId="2" fontId="3" fillId="4" borderId="54" xfId="0" applyNumberFormat="1" applyFont="1" applyFill="1" applyBorder="1"/>
    <xf numFmtId="0" fontId="3" fillId="4" borderId="54" xfId="0" applyFont="1" applyFill="1" applyBorder="1"/>
    <xf numFmtId="0" fontId="5" fillId="4" borderId="49" xfId="0" applyFont="1" applyFill="1" applyBorder="1" applyAlignment="1">
      <alignment wrapText="1"/>
    </xf>
    <xf numFmtId="0" fontId="5" fillId="4" borderId="49" xfId="0" applyFont="1" applyFill="1" applyBorder="1" applyAlignment="1">
      <alignment horizontal="center" vertical="center" wrapText="1"/>
    </xf>
    <xf numFmtId="0" fontId="5" fillId="4" borderId="51" xfId="0" applyFont="1" applyFill="1" applyBorder="1" applyAlignment="1">
      <alignment vertical="center" wrapText="1"/>
    </xf>
    <xf numFmtId="0" fontId="5" fillId="4" borderId="51" xfId="0" applyFont="1" applyFill="1" applyBorder="1"/>
    <xf numFmtId="0" fontId="4" fillId="4" borderId="55" xfId="0" applyFont="1" applyFill="1" applyBorder="1" applyAlignment="1">
      <alignment wrapText="1"/>
    </xf>
    <xf numFmtId="0" fontId="5" fillId="4" borderId="55" xfId="0" applyFont="1" applyFill="1" applyBorder="1" applyAlignment="1">
      <alignment horizontal="center" vertical="center"/>
    </xf>
    <xf numFmtId="0" fontId="4" fillId="4" borderId="55" xfId="0" applyFont="1" applyFill="1" applyBorder="1" applyAlignment="1">
      <alignment horizontal="center"/>
    </xf>
    <xf numFmtId="0" fontId="4" fillId="4" borderId="55" xfId="0" applyFont="1" applyFill="1" applyBorder="1" applyAlignment="1">
      <alignment horizontal="center" vertical="center" wrapText="1"/>
    </xf>
    <xf numFmtId="0" fontId="4" fillId="4" borderId="55" xfId="0" applyFont="1" applyFill="1" applyBorder="1"/>
    <xf numFmtId="2" fontId="3" fillId="4" borderId="55" xfId="0" applyNumberFormat="1" applyFont="1" applyFill="1" applyBorder="1"/>
    <xf numFmtId="0" fontId="4" fillId="4" borderId="54" xfId="0" applyFont="1" applyFill="1" applyBorder="1" applyAlignment="1">
      <alignment vertical="center" wrapText="1"/>
    </xf>
    <xf numFmtId="0" fontId="4" fillId="4" borderId="54" xfId="0" applyFont="1" applyFill="1" applyBorder="1" applyAlignment="1">
      <alignment wrapText="1"/>
    </xf>
    <xf numFmtId="0" fontId="5" fillId="4" borderId="54" xfId="0" applyFont="1" applyFill="1" applyBorder="1" applyAlignment="1">
      <alignment horizontal="center" vertical="center"/>
    </xf>
    <xf numFmtId="0" fontId="4" fillId="4" borderId="54" xfId="0" applyFont="1" applyFill="1" applyBorder="1"/>
    <xf numFmtId="0" fontId="5" fillId="4" borderId="49" xfId="0" applyFont="1" applyFill="1" applyBorder="1" applyAlignment="1">
      <alignment vertical="center" wrapText="1"/>
    </xf>
    <xf numFmtId="0" fontId="5" fillId="4" borderId="49" xfId="0" applyFont="1" applyFill="1" applyBorder="1" applyAlignment="1">
      <alignment horizontal="center" vertical="center"/>
    </xf>
    <xf numFmtId="0" fontId="5" fillId="4" borderId="49" xfId="0" applyFont="1" applyFill="1" applyBorder="1"/>
    <xf numFmtId="0" fontId="5" fillId="4" borderId="54" xfId="0" applyFont="1" applyFill="1" applyBorder="1"/>
    <xf numFmtId="2" fontId="2" fillId="4" borderId="54" xfId="0" applyNumberFormat="1" applyFont="1" applyFill="1" applyBorder="1"/>
    <xf numFmtId="1" fontId="2" fillId="4" borderId="54" xfId="0" applyNumberFormat="1" applyFont="1" applyFill="1" applyBorder="1"/>
    <xf numFmtId="0" fontId="11" fillId="3" borderId="39" xfId="0" applyFont="1" applyFill="1" applyBorder="1" applyAlignment="1">
      <alignment horizontal="center" vertical="center" wrapText="1"/>
    </xf>
    <xf numFmtId="0" fontId="17" fillId="3" borderId="5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27" fillId="0" borderId="5" xfId="0" applyFont="1" applyBorder="1"/>
    <xf numFmtId="0" fontId="26" fillId="3" borderId="5" xfId="0" applyFont="1" applyFill="1" applyBorder="1" applyAlignment="1">
      <alignment horizontal="center" vertical="center" wrapText="1"/>
    </xf>
    <xf numFmtId="165" fontId="11" fillId="0" borderId="8" xfId="0" applyNumberFormat="1" applyFont="1" applyBorder="1" applyAlignment="1">
      <alignment vertical="center"/>
    </xf>
    <xf numFmtId="165" fontId="11" fillId="0" borderId="4" xfId="0" applyNumberFormat="1" applyFont="1" applyBorder="1" applyAlignment="1">
      <alignment vertical="center"/>
    </xf>
    <xf numFmtId="1" fontId="11" fillId="0" borderId="4" xfId="0" applyNumberFormat="1" applyFont="1" applyFill="1" applyBorder="1" applyAlignment="1">
      <alignment vertical="center"/>
    </xf>
    <xf numFmtId="1" fontId="11" fillId="0" borderId="4" xfId="0" applyNumberFormat="1" applyFont="1" applyBorder="1" applyAlignment="1">
      <alignment vertical="center"/>
    </xf>
    <xf numFmtId="166" fontId="12" fillId="0" borderId="4" xfId="0" applyNumberFormat="1" applyFont="1" applyBorder="1" applyAlignment="1">
      <alignment vertical="center"/>
    </xf>
    <xf numFmtId="166" fontId="11" fillId="0" borderId="8" xfId="0" applyNumberFormat="1" applyFont="1" applyBorder="1" applyAlignment="1">
      <alignment vertical="center"/>
    </xf>
    <xf numFmtId="2" fontId="11" fillId="0" borderId="4" xfId="0" applyNumberFormat="1" applyFont="1" applyFill="1" applyBorder="1" applyAlignment="1">
      <alignment vertical="center"/>
    </xf>
    <xf numFmtId="2" fontId="11" fillId="0" borderId="5" xfId="0" applyNumberFormat="1" applyFont="1" applyBorder="1" applyAlignment="1">
      <alignment vertical="center"/>
    </xf>
    <xf numFmtId="165" fontId="11" fillId="4" borderId="5" xfId="0" applyNumberFormat="1" applyFont="1" applyFill="1" applyBorder="1"/>
    <xf numFmtId="166" fontId="12" fillId="0" borderId="5" xfId="0" applyNumberFormat="1" applyFont="1" applyBorder="1" applyAlignment="1">
      <alignment vertical="center"/>
    </xf>
    <xf numFmtId="166" fontId="12" fillId="4" borderId="5" xfId="0" applyNumberFormat="1" applyFont="1" applyFill="1" applyBorder="1" applyAlignment="1">
      <alignment vertical="center"/>
    </xf>
    <xf numFmtId="0" fontId="11" fillId="4" borderId="5" xfId="0" applyFont="1" applyFill="1" applyBorder="1" applyAlignment="1">
      <alignment vertical="center"/>
    </xf>
    <xf numFmtId="165" fontId="12" fillId="0" borderId="4" xfId="0" applyNumberFormat="1" applyFont="1" applyBorder="1" applyAlignment="1">
      <alignment vertical="center"/>
    </xf>
    <xf numFmtId="166" fontId="11" fillId="4" borderId="5" xfId="0" applyNumberFormat="1" applyFont="1" applyFill="1" applyBorder="1" applyAlignment="1">
      <alignment vertical="center"/>
    </xf>
    <xf numFmtId="166" fontId="14" fillId="5" borderId="45" xfId="0" applyNumberFormat="1" applyFont="1" applyFill="1" applyBorder="1" applyAlignment="1">
      <alignment vertical="center"/>
    </xf>
    <xf numFmtId="0" fontId="11" fillId="0" borderId="36" xfId="0" applyFont="1" applyFill="1" applyBorder="1" applyAlignment="1">
      <alignment vertical="center"/>
    </xf>
    <xf numFmtId="166" fontId="11" fillId="0" borderId="29" xfId="0" applyNumberFormat="1" applyFont="1" applyBorder="1" applyAlignment="1">
      <alignment vertical="center"/>
    </xf>
    <xf numFmtId="1" fontId="11" fillId="0" borderId="29" xfId="0" applyNumberFormat="1" applyFont="1" applyBorder="1" applyAlignment="1">
      <alignment vertical="center"/>
    </xf>
    <xf numFmtId="0" fontId="11" fillId="4" borderId="4" xfId="0" applyFont="1" applyFill="1" applyBorder="1" applyAlignment="1">
      <alignment vertical="center"/>
    </xf>
    <xf numFmtId="166" fontId="11" fillId="4" borderId="4" xfId="0" applyNumberFormat="1" applyFont="1" applyFill="1" applyBorder="1" applyAlignment="1">
      <alignment vertical="center"/>
    </xf>
    <xf numFmtId="1" fontId="11" fillId="4" borderId="4" xfId="0" applyNumberFormat="1" applyFont="1" applyFill="1" applyBorder="1" applyAlignment="1">
      <alignment vertical="center"/>
    </xf>
    <xf numFmtId="2" fontId="11" fillId="4" borderId="4" xfId="0" applyNumberFormat="1" applyFont="1" applyFill="1" applyBorder="1" applyAlignment="1">
      <alignment vertical="center"/>
    </xf>
    <xf numFmtId="0" fontId="5" fillId="0" borderId="51" xfId="0" applyFont="1" applyBorder="1" applyAlignment="1">
      <alignment horizontal="center"/>
    </xf>
    <xf numFmtId="0" fontId="2" fillId="9" borderId="49" xfId="0" applyFont="1" applyFill="1" applyBorder="1"/>
    <xf numFmtId="0" fontId="2" fillId="9" borderId="51" xfId="0" applyFont="1" applyFill="1" applyBorder="1"/>
    <xf numFmtId="2" fontId="2" fillId="9" borderId="51" xfId="0" applyNumberFormat="1" applyFont="1" applyFill="1" applyBorder="1"/>
    <xf numFmtId="0" fontId="5" fillId="9" borderId="49" xfId="0" applyFont="1" applyFill="1" applyBorder="1"/>
    <xf numFmtId="0" fontId="5" fillId="9" borderId="51" xfId="0" applyFont="1" applyFill="1" applyBorder="1"/>
    <xf numFmtId="0" fontId="5" fillId="0" borderId="49" xfId="0" applyFont="1" applyBorder="1" applyAlignment="1">
      <alignment horizontal="center"/>
    </xf>
    <xf numFmtId="0" fontId="2" fillId="0" borderId="3" xfId="0" applyFont="1" applyBorder="1" applyAlignment="1">
      <alignment horizontal="left" vertical="center" wrapText="1"/>
    </xf>
    <xf numFmtId="164" fontId="2" fillId="0" borderId="3" xfId="0" applyNumberFormat="1" applyFont="1" applyBorder="1" applyAlignment="1">
      <alignment horizontal="left" vertical="center" wrapText="1"/>
    </xf>
    <xf numFmtId="2" fontId="2" fillId="0" borderId="6" xfId="0" applyNumberFormat="1" applyFont="1" applyBorder="1" applyAlignment="1">
      <alignment horizontal="left" vertical="center" wrapText="1"/>
    </xf>
    <xf numFmtId="164" fontId="2" fillId="0" borderId="6" xfId="0" applyNumberFormat="1" applyFont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44" xfId="0" applyFont="1" applyBorder="1" applyAlignment="1">
      <alignment horizontal="left" vertical="center" wrapText="1"/>
    </xf>
    <xf numFmtId="164" fontId="2" fillId="0" borderId="3" xfId="0" applyNumberFormat="1" applyFont="1" applyFill="1" applyBorder="1" applyAlignment="1">
      <alignment horizontal="left" vertical="center" wrapText="1"/>
    </xf>
    <xf numFmtId="2" fontId="2" fillId="0" borderId="3" xfId="0" applyNumberFormat="1" applyFont="1" applyBorder="1" applyAlignment="1">
      <alignment horizontal="left" vertical="center" wrapText="1"/>
    </xf>
    <xf numFmtId="0" fontId="2" fillId="4" borderId="3" xfId="0" applyFont="1" applyFill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1" fontId="2" fillId="0" borderId="3" xfId="0" applyNumberFormat="1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166" fontId="2" fillId="0" borderId="7" xfId="0" applyNumberFormat="1" applyFont="1" applyBorder="1" applyAlignment="1">
      <alignment horizontal="left" vertical="center" wrapText="1"/>
    </xf>
    <xf numFmtId="165" fontId="2" fillId="0" borderId="3" xfId="0" applyNumberFormat="1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 wrapText="1"/>
    </xf>
    <xf numFmtId="164" fontId="2" fillId="0" borderId="31" xfId="0" applyNumberFormat="1" applyFont="1" applyBorder="1" applyAlignment="1">
      <alignment horizontal="left" vertical="center" wrapText="1"/>
    </xf>
    <xf numFmtId="164" fontId="2" fillId="0" borderId="7" xfId="0" applyNumberFormat="1" applyFont="1" applyBorder="1" applyAlignment="1">
      <alignment horizontal="left" vertical="center" wrapText="1"/>
    </xf>
    <xf numFmtId="0" fontId="2" fillId="0" borderId="32" xfId="0" applyFont="1" applyBorder="1" applyAlignment="1">
      <alignment horizontal="left" vertical="center" wrapText="1"/>
    </xf>
    <xf numFmtId="164" fontId="2" fillId="0" borderId="32" xfId="0" applyNumberFormat="1" applyFont="1" applyBorder="1" applyAlignment="1">
      <alignment horizontal="left" vertical="center" wrapText="1"/>
    </xf>
    <xf numFmtId="0" fontId="33" fillId="0" borderId="3" xfId="0" applyFont="1" applyBorder="1" applyAlignment="1">
      <alignment horizontal="left" vertical="center" wrapText="1"/>
    </xf>
    <xf numFmtId="2" fontId="32" fillId="0" borderId="5" xfId="0" applyNumberFormat="1" applyFont="1" applyBorder="1" applyAlignment="1">
      <alignment horizontal="center"/>
    </xf>
    <xf numFmtId="0" fontId="0" fillId="10" borderId="5" xfId="0" applyFill="1" applyBorder="1"/>
    <xf numFmtId="0" fontId="12" fillId="0" borderId="0" xfId="0" applyFont="1" applyAlignment="1">
      <alignment wrapText="1"/>
    </xf>
    <xf numFmtId="0" fontId="12" fillId="0" borderId="0" xfId="0" applyFont="1" applyAlignment="1">
      <alignment horizontal="left" wrapText="1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horizontal="left" vertical="top" wrapText="1"/>
    </xf>
    <xf numFmtId="0" fontId="4" fillId="3" borderId="56" xfId="0" applyFont="1" applyFill="1" applyBorder="1" applyAlignment="1">
      <alignment horizontal="center" vertical="center" wrapText="1"/>
    </xf>
    <xf numFmtId="0" fontId="4" fillId="3" borderId="57" xfId="0" applyFont="1" applyFill="1" applyBorder="1" applyAlignment="1">
      <alignment horizontal="center" vertical="center" wrapText="1"/>
    </xf>
    <xf numFmtId="0" fontId="4" fillId="3" borderId="40" xfId="0" applyFont="1" applyFill="1" applyBorder="1" applyAlignment="1">
      <alignment horizontal="center" vertical="center" wrapText="1"/>
    </xf>
    <xf numFmtId="0" fontId="4" fillId="3" borderId="46" xfId="0" applyFont="1" applyFill="1" applyBorder="1" applyAlignment="1">
      <alignment horizontal="center" vertical="center" wrapText="1"/>
    </xf>
    <xf numFmtId="0" fontId="4" fillId="3" borderId="45" xfId="0" applyFont="1" applyFill="1" applyBorder="1" applyAlignment="1">
      <alignment horizontal="center" vertical="center" wrapText="1"/>
    </xf>
    <xf numFmtId="0" fontId="4" fillId="3" borderId="40" xfId="0" applyFont="1" applyFill="1" applyBorder="1" applyAlignment="1">
      <alignment horizontal="center" vertical="center" wrapText="1"/>
    </xf>
    <xf numFmtId="0" fontId="4" fillId="3" borderId="4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 wrapText="1"/>
    </xf>
    <xf numFmtId="0" fontId="4" fillId="3" borderId="58" xfId="0" applyFont="1" applyFill="1" applyBorder="1" applyAlignment="1">
      <alignment horizontal="center" vertical="center" wrapText="1"/>
    </xf>
    <xf numFmtId="0" fontId="4" fillId="3" borderId="36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4" fillId="3" borderId="39" xfId="0" applyFont="1" applyFill="1" applyBorder="1" applyAlignment="1">
      <alignment horizontal="center" vertical="center" wrapText="1"/>
    </xf>
    <xf numFmtId="0" fontId="4" fillId="3" borderId="29" xfId="0" applyFont="1" applyFill="1" applyBorder="1" applyAlignment="1">
      <alignment horizontal="center" vertical="center" wrapText="1"/>
    </xf>
    <xf numFmtId="0" fontId="4" fillId="3" borderId="45" xfId="0" applyFont="1" applyFill="1" applyBorder="1" applyAlignment="1">
      <alignment horizontal="center" vertical="center" wrapText="1"/>
    </xf>
    <xf numFmtId="0" fontId="4" fillId="3" borderId="58" xfId="0" applyFont="1" applyFill="1" applyBorder="1" applyAlignment="1">
      <alignment horizontal="center" vertical="center"/>
    </xf>
    <xf numFmtId="0" fontId="4" fillId="3" borderId="36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 wrapText="1"/>
    </xf>
    <xf numFmtId="0" fontId="11" fillId="3" borderId="59" xfId="0" applyFont="1" applyFill="1" applyBorder="1" applyAlignment="1">
      <alignment horizontal="center" vertical="center" wrapText="1"/>
    </xf>
    <xf numFmtId="0" fontId="11" fillId="3" borderId="60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/>
    </xf>
    <xf numFmtId="0" fontId="11" fillId="3" borderId="40" xfId="0" applyFont="1" applyFill="1" applyBorder="1" applyAlignment="1">
      <alignment horizontal="center" vertical="center" wrapText="1"/>
    </xf>
    <xf numFmtId="0" fontId="11" fillId="3" borderId="46" xfId="0" applyFont="1" applyFill="1" applyBorder="1" applyAlignment="1">
      <alignment horizontal="center" vertical="center" wrapText="1"/>
    </xf>
    <xf numFmtId="0" fontId="11" fillId="3" borderId="45" xfId="0" applyFont="1" applyFill="1" applyBorder="1" applyAlignment="1">
      <alignment horizontal="center" vertical="center" wrapText="1"/>
    </xf>
    <xf numFmtId="0" fontId="11" fillId="3" borderId="39" xfId="0" applyFont="1" applyFill="1" applyBorder="1" applyAlignment="1">
      <alignment horizontal="center" vertical="center" wrapText="1"/>
    </xf>
    <xf numFmtId="0" fontId="11" fillId="3" borderId="29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4" fillId="0" borderId="0" xfId="0" applyFont="1" applyAlignment="1">
      <alignment horizontal="right" vertical="center" wrapText="1"/>
    </xf>
    <xf numFmtId="0" fontId="0" fillId="0" borderId="0" xfId="0" applyAlignment="1">
      <alignment/>
    </xf>
    <xf numFmtId="0" fontId="14" fillId="3" borderId="46" xfId="0" applyFont="1" applyFill="1" applyBorder="1" applyAlignment="1">
      <alignment horizontal="center" vertical="center"/>
    </xf>
    <xf numFmtId="0" fontId="14" fillId="3" borderId="45" xfId="0" applyFont="1" applyFill="1" applyBorder="1" applyAlignment="1">
      <alignment horizontal="center" vertical="center"/>
    </xf>
    <xf numFmtId="0" fontId="14" fillId="3" borderId="40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17" fillId="3" borderId="40" xfId="0" applyFont="1" applyFill="1" applyBorder="1" applyAlignment="1">
      <alignment horizontal="center" vertical="center" wrapText="1"/>
    </xf>
    <xf numFmtId="0" fontId="17" fillId="3" borderId="46" xfId="0" applyFont="1" applyFill="1" applyBorder="1" applyAlignment="1">
      <alignment horizontal="center" vertical="center" wrapText="1"/>
    </xf>
    <xf numFmtId="0" fontId="0" fillId="3" borderId="45" xfId="0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0" fontId="17" fillId="3" borderId="37" xfId="0" applyFont="1" applyFill="1" applyBorder="1" applyAlignment="1">
      <alignment horizontal="center" vertical="center" wrapText="1"/>
    </xf>
    <xf numFmtId="0" fontId="17" fillId="3" borderId="5" xfId="0" applyFont="1" applyFill="1" applyBorder="1" applyAlignment="1">
      <alignment horizontal="center" vertical="center" wrapText="1"/>
    </xf>
    <xf numFmtId="0" fontId="0" fillId="3" borderId="5" xfId="0" applyFill="1" applyBorder="1" applyAlignment="1">
      <alignment/>
    </xf>
    <xf numFmtId="0" fontId="18" fillId="11" borderId="61" xfId="0" applyFont="1" applyFill="1" applyBorder="1" applyAlignment="1">
      <alignment horizontal="left"/>
    </xf>
    <xf numFmtId="0" fontId="18" fillId="11" borderId="57" xfId="0" applyFont="1" applyFill="1" applyBorder="1" applyAlignment="1">
      <alignment horizontal="left"/>
    </xf>
    <xf numFmtId="0" fontId="0" fillId="11" borderId="57" xfId="0" applyFill="1" applyBorder="1" applyAlignment="1">
      <alignment/>
    </xf>
    <xf numFmtId="0" fontId="4" fillId="4" borderId="40" xfId="0" applyFont="1" applyFill="1" applyBorder="1" applyAlignment="1">
      <alignment horizontal="center" vertical="justify" wrapText="1"/>
    </xf>
    <xf numFmtId="0" fontId="4" fillId="4" borderId="46" xfId="0" applyFont="1" applyFill="1" applyBorder="1" applyAlignment="1">
      <alignment horizontal="center" vertical="justify" wrapText="1"/>
    </xf>
    <xf numFmtId="0" fontId="4" fillId="4" borderId="45" xfId="0" applyFont="1" applyFill="1" applyBorder="1" applyAlignment="1">
      <alignment horizontal="center" vertical="justify" wrapText="1"/>
    </xf>
    <xf numFmtId="0" fontId="19" fillId="0" borderId="57" xfId="0" applyFont="1" applyBorder="1" applyAlignment="1">
      <alignment vertical="center" wrapText="1"/>
    </xf>
    <xf numFmtId="0" fontId="17" fillId="0" borderId="62" xfId="0" applyFont="1" applyFill="1" applyBorder="1"/>
    <xf numFmtId="0" fontId="17" fillId="0" borderId="0" xfId="0" applyFont="1" applyFill="1" applyBorder="1"/>
    <xf numFmtId="0" fontId="18" fillId="3" borderId="40" xfId="0" applyFont="1" applyFill="1" applyBorder="1" applyAlignment="1">
      <alignment horizontal="center" vertical="center" wrapText="1"/>
    </xf>
    <xf numFmtId="0" fontId="18" fillId="3" borderId="46" xfId="0" applyFont="1" applyFill="1" applyBorder="1" applyAlignment="1">
      <alignment horizontal="center" vertical="center" wrapText="1"/>
    </xf>
    <xf numFmtId="0" fontId="18" fillId="3" borderId="45" xfId="0" applyFont="1" applyFill="1" applyBorder="1" applyAlignment="1">
      <alignment horizontal="center" vertical="center" wrapText="1"/>
    </xf>
    <xf numFmtId="0" fontId="4" fillId="4" borderId="52" xfId="0" applyFont="1" applyFill="1" applyBorder="1" applyAlignment="1">
      <alignment horizontal="center" wrapText="1"/>
    </xf>
    <xf numFmtId="0" fontId="4" fillId="4" borderId="46" xfId="0" applyFont="1" applyFill="1" applyBorder="1" applyAlignment="1">
      <alignment horizont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63" xfId="0" applyFont="1" applyFill="1" applyBorder="1" applyAlignment="1">
      <alignment horizontal="center" vertical="center" wrapText="1"/>
    </xf>
    <xf numFmtId="0" fontId="11" fillId="2" borderId="64" xfId="0" applyFont="1" applyFill="1" applyBorder="1" applyAlignment="1">
      <alignment horizontal="center" vertical="center" wrapText="1"/>
    </xf>
    <xf numFmtId="0" fontId="11" fillId="2" borderId="65" xfId="0" applyFont="1" applyFill="1" applyBorder="1" applyAlignment="1">
      <alignment horizontal="center" vertical="center" wrapText="1"/>
    </xf>
    <xf numFmtId="0" fontId="11" fillId="2" borderId="66" xfId="0" applyFont="1" applyFill="1" applyBorder="1" applyAlignment="1">
      <alignment horizontal="center" vertical="center" wrapText="1"/>
    </xf>
    <xf numFmtId="0" fontId="11" fillId="2" borderId="67" xfId="0" applyFont="1" applyFill="1" applyBorder="1" applyAlignment="1">
      <alignment horizontal="center" vertical="center" wrapText="1"/>
    </xf>
    <xf numFmtId="0" fontId="11" fillId="2" borderId="68" xfId="0" applyFont="1" applyFill="1" applyBorder="1" applyAlignment="1">
      <alignment horizontal="center" vertical="center" wrapText="1"/>
    </xf>
    <xf numFmtId="0" fontId="11" fillId="2" borderId="69" xfId="0" applyFont="1" applyFill="1" applyBorder="1" applyAlignment="1">
      <alignment horizontal="center" vertical="center" wrapText="1"/>
    </xf>
    <xf numFmtId="0" fontId="11" fillId="2" borderId="70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 wrapText="1"/>
    </xf>
    <xf numFmtId="0" fontId="14" fillId="2" borderId="70" xfId="0" applyFont="1" applyFill="1" applyBorder="1" applyAlignment="1">
      <alignment horizontal="center" vertical="center" wrapText="1"/>
    </xf>
    <xf numFmtId="0" fontId="14" fillId="2" borderId="71" xfId="0" applyFont="1" applyFill="1" applyBorder="1" applyAlignment="1">
      <alignment horizontal="center" vertical="center" wrapText="1"/>
    </xf>
    <xf numFmtId="0" fontId="14" fillId="2" borderId="72" xfId="0" applyFont="1" applyFill="1" applyBorder="1" applyAlignment="1">
      <alignment horizontal="center" vertical="center" wrapText="1"/>
    </xf>
    <xf numFmtId="0" fontId="14" fillId="2" borderId="73" xfId="0" applyFont="1" applyFill="1" applyBorder="1" applyAlignment="1">
      <alignment horizontal="center" vertical="center" wrapText="1"/>
    </xf>
    <xf numFmtId="0" fontId="14" fillId="2" borderId="74" xfId="0" applyFont="1" applyFill="1" applyBorder="1" applyAlignment="1">
      <alignment horizontal="center" vertical="center" wrapText="1"/>
    </xf>
    <xf numFmtId="0" fontId="14" fillId="2" borderId="75" xfId="0" applyFont="1" applyFill="1" applyBorder="1" applyAlignment="1">
      <alignment horizontal="center" vertical="center" wrapText="1"/>
    </xf>
    <xf numFmtId="0" fontId="14" fillId="2" borderId="68" xfId="0" applyFont="1" applyFill="1" applyBorder="1" applyAlignment="1">
      <alignment horizontal="center" vertical="center" wrapText="1"/>
    </xf>
    <xf numFmtId="0" fontId="14" fillId="2" borderId="69" xfId="0" applyFont="1" applyFill="1" applyBorder="1" applyAlignment="1">
      <alignment horizontal="center" vertical="center" wrapText="1"/>
    </xf>
    <xf numFmtId="0" fontId="14" fillId="2" borderId="63" xfId="0" applyFont="1" applyFill="1" applyBorder="1" applyAlignment="1">
      <alignment horizontal="center" vertical="center" wrapText="1"/>
    </xf>
    <xf numFmtId="0" fontId="14" fillId="2" borderId="64" xfId="0" applyFont="1" applyFill="1" applyBorder="1" applyAlignment="1">
      <alignment horizontal="center" vertical="center" wrapText="1"/>
    </xf>
    <xf numFmtId="0" fontId="14" fillId="2" borderId="76" xfId="0" applyFont="1" applyFill="1" applyBorder="1" applyAlignment="1">
      <alignment horizontal="center" vertical="center" wrapText="1"/>
    </xf>
    <xf numFmtId="0" fontId="14" fillId="2" borderId="77" xfId="0" applyFont="1" applyFill="1" applyBorder="1" applyAlignment="1">
      <alignment horizontal="center" vertical="center" wrapText="1"/>
    </xf>
    <xf numFmtId="0" fontId="14" fillId="3" borderId="78" xfId="0" applyFont="1" applyFill="1" applyBorder="1" applyAlignment="1">
      <alignment horizontal="center" vertical="center" wrapText="1"/>
    </xf>
    <xf numFmtId="0" fontId="14" fillId="3" borderId="79" xfId="0" applyFont="1" applyFill="1" applyBorder="1" applyAlignment="1">
      <alignment horizontal="center" vertical="center" wrapText="1"/>
    </xf>
    <xf numFmtId="0" fontId="14" fillId="3" borderId="80" xfId="0" applyFont="1" applyFill="1" applyBorder="1" applyAlignment="1">
      <alignment horizontal="center" vertical="center" wrapText="1"/>
    </xf>
    <xf numFmtId="0" fontId="14" fillId="3" borderId="81" xfId="0" applyFont="1" applyFill="1" applyBorder="1" applyAlignment="1">
      <alignment horizontal="center" vertical="center" wrapText="1"/>
    </xf>
    <xf numFmtId="0" fontId="14" fillId="3" borderId="77" xfId="0" applyFont="1" applyFill="1" applyBorder="1" applyAlignment="1">
      <alignment horizontal="center" vertical="center" wrapText="1"/>
    </xf>
    <xf numFmtId="0" fontId="14" fillId="3" borderId="82" xfId="0" applyFont="1" applyFill="1" applyBorder="1" applyAlignment="1">
      <alignment horizontal="center" vertical="center" wrapText="1"/>
    </xf>
    <xf numFmtId="0" fontId="14" fillId="3" borderId="39" xfId="0" applyFont="1" applyFill="1" applyBorder="1" applyAlignment="1">
      <alignment horizontal="center" vertical="center" wrapText="1"/>
    </xf>
    <xf numFmtId="0" fontId="14" fillId="3" borderId="73" xfId="0" applyFont="1" applyFill="1" applyBorder="1" applyAlignment="1">
      <alignment horizontal="center" vertical="center" wrapText="1"/>
    </xf>
    <xf numFmtId="0" fontId="14" fillId="3" borderId="83" xfId="0" applyFont="1" applyFill="1" applyBorder="1" applyAlignment="1">
      <alignment horizontal="center" vertical="center" wrapText="1"/>
    </xf>
    <xf numFmtId="0" fontId="14" fillId="3" borderId="35" xfId="0" applyFont="1" applyFill="1" applyBorder="1" applyAlignment="1">
      <alignment horizontal="center" vertical="center" wrapText="1"/>
    </xf>
    <xf numFmtId="0" fontId="14" fillId="3" borderId="59" xfId="0" applyFont="1" applyFill="1" applyBorder="1" applyAlignment="1">
      <alignment horizontal="center" vertical="center" wrapText="1"/>
    </xf>
    <xf numFmtId="0" fontId="14" fillId="3" borderId="64" xfId="0" applyFont="1" applyFill="1" applyBorder="1" applyAlignment="1">
      <alignment horizontal="center" vertical="center" wrapText="1"/>
    </xf>
    <xf numFmtId="0" fontId="14" fillId="3" borderId="84" xfId="0" applyFont="1" applyFill="1" applyBorder="1" applyAlignment="1">
      <alignment horizontal="center" vertical="center" wrapText="1"/>
    </xf>
    <xf numFmtId="0" fontId="14" fillId="3" borderId="46" xfId="0" applyFont="1" applyFill="1" applyBorder="1" applyAlignment="1">
      <alignment horizontal="center" vertical="center" wrapText="1"/>
    </xf>
    <xf numFmtId="0" fontId="14" fillId="2" borderId="0" xfId="0" applyFont="1" applyFill="1" applyAlignment="1">
      <alignment horizontal="right"/>
    </xf>
    <xf numFmtId="0" fontId="14" fillId="2" borderId="81" xfId="0" applyFont="1" applyFill="1" applyBorder="1" applyAlignment="1">
      <alignment horizontal="center" vertical="center" wrapText="1"/>
    </xf>
    <xf numFmtId="0" fontId="14" fillId="2" borderId="82" xfId="0" applyFont="1" applyFill="1" applyBorder="1" applyAlignment="1">
      <alignment horizontal="center" vertical="center" wrapText="1"/>
    </xf>
    <xf numFmtId="0" fontId="14" fillId="2" borderId="83" xfId="0" applyFont="1" applyFill="1" applyBorder="1" applyAlignment="1">
      <alignment horizontal="center" vertical="center" wrapText="1"/>
    </xf>
    <xf numFmtId="0" fontId="14" fillId="2" borderId="79" xfId="0" applyFont="1" applyFill="1" applyBorder="1" applyAlignment="1">
      <alignment horizontal="center" vertical="center" wrapText="1"/>
    </xf>
    <xf numFmtId="0" fontId="14" fillId="2" borderId="35" xfId="0" applyFont="1" applyFill="1" applyBorder="1" applyAlignment="1">
      <alignment horizontal="center" vertical="center" wrapText="1"/>
    </xf>
    <xf numFmtId="0" fontId="12" fillId="2" borderId="85" xfId="0" applyFont="1" applyFill="1" applyBorder="1" applyAlignment="1">
      <alignment horizontal="center" vertical="top" wrapText="1"/>
    </xf>
    <xf numFmtId="0" fontId="11" fillId="2" borderId="0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wrapText="1"/>
    </xf>
    <xf numFmtId="0" fontId="14" fillId="2" borderId="86" xfId="0" applyFont="1" applyFill="1" applyBorder="1" applyAlignment="1">
      <alignment horizontal="center" vertical="center" wrapText="1"/>
    </xf>
    <xf numFmtId="0" fontId="14" fillId="2" borderId="87" xfId="0" applyFont="1" applyFill="1" applyBorder="1" applyAlignment="1">
      <alignment horizontal="center" vertical="center" wrapText="1"/>
    </xf>
    <xf numFmtId="0" fontId="14" fillId="2" borderId="88" xfId="0" applyFont="1" applyFill="1" applyBorder="1" applyAlignment="1">
      <alignment horizontal="center" vertical="center" wrapText="1"/>
    </xf>
    <xf numFmtId="0" fontId="14" fillId="2" borderId="78" xfId="0" applyFont="1" applyFill="1" applyBorder="1" applyAlignment="1">
      <alignment horizontal="center" vertical="center" wrapText="1"/>
    </xf>
    <xf numFmtId="0" fontId="14" fillId="2" borderId="80" xfId="0" applyFont="1" applyFill="1" applyBorder="1" applyAlignment="1">
      <alignment horizontal="center" vertical="center" wrapText="1"/>
    </xf>
    <xf numFmtId="0" fontId="14" fillId="2" borderId="39" xfId="0" applyFont="1" applyFill="1" applyBorder="1" applyAlignment="1">
      <alignment horizontal="center" vertical="center" wrapText="1"/>
    </xf>
    <xf numFmtId="0" fontId="14" fillId="2" borderId="59" xfId="0" applyFont="1" applyFill="1" applyBorder="1" applyAlignment="1">
      <alignment horizontal="center" vertical="center" wrapText="1"/>
    </xf>
    <xf numFmtId="0" fontId="14" fillId="2" borderId="84" xfId="0" applyFont="1" applyFill="1" applyBorder="1" applyAlignment="1">
      <alignment horizontal="center" vertical="center" wrapText="1"/>
    </xf>
    <xf numFmtId="0" fontId="14" fillId="2" borderId="46" xfId="0" applyFont="1" applyFill="1" applyBorder="1" applyAlignment="1">
      <alignment horizontal="center" vertical="center" wrapText="1"/>
    </xf>
    <xf numFmtId="0" fontId="14" fillId="3" borderId="89" xfId="0" applyFont="1" applyFill="1" applyBorder="1" applyAlignment="1">
      <alignment horizontal="center" vertical="center" wrapText="1"/>
    </xf>
    <xf numFmtId="0" fontId="14" fillId="3" borderId="90" xfId="0" applyFont="1" applyFill="1" applyBorder="1" applyAlignment="1">
      <alignment horizontal="center" vertical="center" wrapText="1"/>
    </xf>
    <xf numFmtId="0" fontId="14" fillId="3" borderId="91" xfId="0" applyFont="1" applyFill="1" applyBorder="1" applyAlignment="1">
      <alignment horizontal="center" vertical="center" wrapText="1"/>
    </xf>
    <xf numFmtId="0" fontId="5" fillId="3" borderId="39" xfId="0" applyFont="1" applyFill="1" applyBorder="1" applyAlignment="1">
      <alignment horizontal="center" vertical="center" wrapText="1"/>
    </xf>
    <xf numFmtId="0" fontId="5" fillId="3" borderId="29" xfId="0" applyFont="1" applyFill="1" applyBorder="1" applyAlignment="1">
      <alignment horizontal="center" vertical="center" wrapText="1"/>
    </xf>
    <xf numFmtId="0" fontId="5" fillId="3" borderId="40" xfId="0" applyFont="1" applyFill="1" applyBorder="1" applyAlignment="1">
      <alignment horizontal="center" vertical="center" wrapText="1"/>
    </xf>
    <xf numFmtId="0" fontId="5" fillId="3" borderId="45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right" vertical="center"/>
    </xf>
    <xf numFmtId="0" fontId="5" fillId="3" borderId="56" xfId="0" applyFont="1" applyFill="1" applyBorder="1" applyAlignment="1">
      <alignment horizontal="center" vertical="center" wrapText="1"/>
    </xf>
    <xf numFmtId="0" fontId="5" fillId="3" borderId="59" xfId="0" applyFont="1" applyFill="1" applyBorder="1" applyAlignment="1">
      <alignment horizontal="center" vertical="center" wrapText="1"/>
    </xf>
    <xf numFmtId="0" fontId="5" fillId="3" borderId="92" xfId="0" applyFont="1" applyFill="1" applyBorder="1" applyAlignment="1">
      <alignment horizontal="center" vertical="center" wrapText="1"/>
    </xf>
    <xf numFmtId="0" fontId="5" fillId="3" borderId="6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5" fillId="3" borderId="57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3" borderId="46" xfId="0" applyFont="1" applyFill="1" applyBorder="1" applyAlignment="1">
      <alignment horizontal="center" vertical="center" wrapText="1"/>
    </xf>
    <xf numFmtId="0" fontId="5" fillId="3" borderId="36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7" fillId="0" borderId="5" xfId="0" applyFont="1" applyBorder="1"/>
    <xf numFmtId="0" fontId="27" fillId="0" borderId="39" xfId="0" applyFont="1" applyBorder="1" applyAlignment="1">
      <alignment horizontal="center" vertical="center"/>
    </xf>
    <xf numFmtId="0" fontId="27" fillId="0" borderId="36" xfId="0" applyFont="1" applyBorder="1" applyAlignment="1">
      <alignment horizontal="center" vertical="center"/>
    </xf>
    <xf numFmtId="0" fontId="27" fillId="0" borderId="29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25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26" fillId="3" borderId="39" xfId="0" applyFont="1" applyFill="1" applyBorder="1" applyAlignment="1">
      <alignment horizontal="center" vertical="center" wrapText="1"/>
    </xf>
    <xf numFmtId="0" fontId="26" fillId="3" borderId="29" xfId="0" applyFont="1" applyFill="1" applyBorder="1" applyAlignment="1">
      <alignment horizontal="center" vertical="center" wrapText="1"/>
    </xf>
    <xf numFmtId="0" fontId="26" fillId="3" borderId="5" xfId="0" applyFont="1" applyFill="1" applyBorder="1" applyAlignment="1">
      <alignment horizontal="center" vertical="center" wrapText="1"/>
    </xf>
    <xf numFmtId="0" fontId="28" fillId="0" borderId="5" xfId="0" applyFont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123825</xdr:colOff>
      <xdr:row>0</xdr:row>
      <xdr:rowOff>28575</xdr:rowOff>
    </xdr:from>
    <xdr:to>
      <xdr:col>5</xdr:col>
      <xdr:colOff>9525</xdr:colOff>
      <xdr:row>3</xdr:row>
      <xdr:rowOff>123825</xdr:rowOff>
    </xdr:to>
    <xdr:pic>
      <xdr:nvPicPr>
        <xdr:cNvPr id="4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67025" y="28575"/>
          <a:ext cx="571500" cy="5810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7"/>
  <sheetViews>
    <sheetView view="pageBreakPreview" zoomScaleSheetLayoutView="100" workbookViewId="0" topLeftCell="A1">
      <selection activeCell="A20" sqref="A20:I20"/>
    </sheetView>
  </sheetViews>
  <sheetFormatPr defaultColWidth="9.00390625" defaultRowHeight="12.75"/>
  <sheetData>
    <row r="1" spans="1:18" ht="12.75" customHeight="1">
      <c r="A1" s="388" t="s">
        <v>369</v>
      </c>
      <c r="B1" s="388"/>
      <c r="C1" s="388"/>
      <c r="D1" s="388"/>
      <c r="E1" s="388"/>
      <c r="F1" s="388"/>
      <c r="G1" s="388"/>
      <c r="H1" s="388"/>
      <c r="I1" s="388"/>
      <c r="J1" s="387" t="s">
        <v>370</v>
      </c>
      <c r="K1" s="387"/>
      <c r="L1" s="387"/>
      <c r="M1" s="387"/>
      <c r="N1" s="387"/>
      <c r="O1" s="387"/>
      <c r="P1" s="387"/>
      <c r="Q1" s="387"/>
      <c r="R1" s="387"/>
    </row>
    <row r="2" spans="1:18" ht="12.75">
      <c r="A2" s="388"/>
      <c r="B2" s="388"/>
      <c r="C2" s="388"/>
      <c r="D2" s="388"/>
      <c r="E2" s="388"/>
      <c r="F2" s="388"/>
      <c r="G2" s="388"/>
      <c r="H2" s="388"/>
      <c r="I2" s="388"/>
      <c r="J2" s="387"/>
      <c r="K2" s="387"/>
      <c r="L2" s="387"/>
      <c r="M2" s="387"/>
      <c r="N2" s="387"/>
      <c r="O2" s="387"/>
      <c r="P2" s="387"/>
      <c r="Q2" s="387"/>
      <c r="R2" s="387"/>
    </row>
    <row r="3" spans="1:18" ht="12.75">
      <c r="A3" s="388"/>
      <c r="B3" s="388"/>
      <c r="C3" s="388"/>
      <c r="D3" s="388"/>
      <c r="E3" s="388"/>
      <c r="F3" s="388"/>
      <c r="G3" s="388"/>
      <c r="H3" s="388"/>
      <c r="I3" s="388"/>
      <c r="J3" s="387"/>
      <c r="K3" s="387"/>
      <c r="L3" s="387"/>
      <c r="M3" s="387"/>
      <c r="N3" s="387"/>
      <c r="O3" s="387"/>
      <c r="P3" s="387"/>
      <c r="Q3" s="387"/>
      <c r="R3" s="387"/>
    </row>
    <row r="4" spans="1:18" ht="12.75">
      <c r="A4" s="388"/>
      <c r="B4" s="388"/>
      <c r="C4" s="388"/>
      <c r="D4" s="388"/>
      <c r="E4" s="388"/>
      <c r="F4" s="388"/>
      <c r="G4" s="388"/>
      <c r="H4" s="388"/>
      <c r="I4" s="388"/>
      <c r="J4" s="387"/>
      <c r="K4" s="387"/>
      <c r="L4" s="387"/>
      <c r="M4" s="387"/>
      <c r="N4" s="387"/>
      <c r="O4" s="387"/>
      <c r="P4" s="387"/>
      <c r="Q4" s="387"/>
      <c r="R4" s="387"/>
    </row>
    <row r="5" spans="1:18" ht="12.75">
      <c r="A5" s="388"/>
      <c r="B5" s="388"/>
      <c r="C5" s="388"/>
      <c r="D5" s="388"/>
      <c r="E5" s="388"/>
      <c r="F5" s="388"/>
      <c r="G5" s="388"/>
      <c r="H5" s="388"/>
      <c r="I5" s="388"/>
      <c r="J5" s="387"/>
      <c r="K5" s="387"/>
      <c r="L5" s="387"/>
      <c r="M5" s="387"/>
      <c r="N5" s="387"/>
      <c r="O5" s="387"/>
      <c r="P5" s="387"/>
      <c r="Q5" s="387"/>
      <c r="R5" s="387"/>
    </row>
    <row r="6" spans="1:18" ht="12.75">
      <c r="A6" s="388"/>
      <c r="B6" s="388"/>
      <c r="C6" s="388"/>
      <c r="D6" s="388"/>
      <c r="E6" s="388"/>
      <c r="F6" s="388"/>
      <c r="G6" s="388"/>
      <c r="H6" s="388"/>
      <c r="I6" s="388"/>
      <c r="J6" s="387"/>
      <c r="K6" s="387"/>
      <c r="L6" s="387"/>
      <c r="M6" s="387"/>
      <c r="N6" s="387"/>
      <c r="O6" s="387"/>
      <c r="P6" s="387"/>
      <c r="Q6" s="387"/>
      <c r="R6" s="387"/>
    </row>
    <row r="7" spans="1:18" ht="12.75">
      <c r="A7" s="388"/>
      <c r="B7" s="388"/>
      <c r="C7" s="388"/>
      <c r="D7" s="388"/>
      <c r="E7" s="388"/>
      <c r="F7" s="388"/>
      <c r="G7" s="388"/>
      <c r="H7" s="388"/>
      <c r="I7" s="388"/>
      <c r="J7" s="387"/>
      <c r="K7" s="387"/>
      <c r="L7" s="387"/>
      <c r="M7" s="387"/>
      <c r="N7" s="387"/>
      <c r="O7" s="387"/>
      <c r="P7" s="387"/>
      <c r="Q7" s="387"/>
      <c r="R7" s="387"/>
    </row>
    <row r="8" spans="1:18" ht="12.75">
      <c r="A8" s="388"/>
      <c r="B8" s="388"/>
      <c r="C8" s="388"/>
      <c r="D8" s="388"/>
      <c r="E8" s="388"/>
      <c r="F8" s="388"/>
      <c r="G8" s="388"/>
      <c r="H8" s="388"/>
      <c r="I8" s="388"/>
      <c r="J8" s="387"/>
      <c r="K8" s="387"/>
      <c r="L8" s="387"/>
      <c r="M8" s="387"/>
      <c r="N8" s="387"/>
      <c r="O8" s="387"/>
      <c r="P8" s="387"/>
      <c r="Q8" s="387"/>
      <c r="R8" s="387"/>
    </row>
    <row r="9" spans="1:18" ht="12.75">
      <c r="A9" s="388"/>
      <c r="B9" s="388"/>
      <c r="C9" s="388"/>
      <c r="D9" s="388"/>
      <c r="E9" s="388"/>
      <c r="F9" s="388"/>
      <c r="G9" s="388"/>
      <c r="H9" s="388"/>
      <c r="I9" s="388"/>
      <c r="J9" s="387"/>
      <c r="K9" s="387"/>
      <c r="L9" s="387"/>
      <c r="M9" s="387"/>
      <c r="N9" s="387"/>
      <c r="O9" s="387"/>
      <c r="P9" s="387"/>
      <c r="Q9" s="387"/>
      <c r="R9" s="387"/>
    </row>
    <row r="10" spans="1:18" ht="12.75">
      <c r="A10" s="388"/>
      <c r="B10" s="388"/>
      <c r="C10" s="388"/>
      <c r="D10" s="388"/>
      <c r="E10" s="388"/>
      <c r="F10" s="388"/>
      <c r="G10" s="388"/>
      <c r="H10" s="388"/>
      <c r="I10" s="388"/>
      <c r="J10" s="387"/>
      <c r="K10" s="387"/>
      <c r="L10" s="387"/>
      <c r="M10" s="387"/>
      <c r="N10" s="387"/>
      <c r="O10" s="387"/>
      <c r="P10" s="387"/>
      <c r="Q10" s="387"/>
      <c r="R10" s="387"/>
    </row>
    <row r="11" spans="1:18" ht="12.75">
      <c r="A11" s="388"/>
      <c r="B11" s="388"/>
      <c r="C11" s="388"/>
      <c r="D11" s="388"/>
      <c r="E11" s="388"/>
      <c r="F11" s="388"/>
      <c r="G11" s="388"/>
      <c r="H11" s="388"/>
      <c r="I11" s="388"/>
      <c r="J11" s="387"/>
      <c r="K11" s="387"/>
      <c r="L11" s="387"/>
      <c r="M11" s="387"/>
      <c r="N11" s="387"/>
      <c r="O11" s="387"/>
      <c r="P11" s="387"/>
      <c r="Q11" s="387"/>
      <c r="R11" s="387"/>
    </row>
    <row r="12" spans="1:18" ht="12.75">
      <c r="A12" s="388"/>
      <c r="B12" s="388"/>
      <c r="C12" s="388"/>
      <c r="D12" s="388"/>
      <c r="E12" s="388"/>
      <c r="F12" s="388"/>
      <c r="G12" s="388"/>
      <c r="H12" s="388"/>
      <c r="I12" s="388"/>
      <c r="J12" s="387"/>
      <c r="K12" s="387"/>
      <c r="L12" s="387"/>
      <c r="M12" s="387"/>
      <c r="N12" s="387"/>
      <c r="O12" s="387"/>
      <c r="P12" s="387"/>
      <c r="Q12" s="387"/>
      <c r="R12" s="387"/>
    </row>
    <row r="13" spans="1:18" ht="12.75">
      <c r="A13" s="388"/>
      <c r="B13" s="388"/>
      <c r="C13" s="388"/>
      <c r="D13" s="388"/>
      <c r="E13" s="388"/>
      <c r="F13" s="388"/>
      <c r="G13" s="388"/>
      <c r="H13" s="388"/>
      <c r="I13" s="388"/>
      <c r="J13" s="387"/>
      <c r="K13" s="387"/>
      <c r="L13" s="387"/>
      <c r="M13" s="387"/>
      <c r="N13" s="387"/>
      <c r="O13" s="387"/>
      <c r="P13" s="387"/>
      <c r="Q13" s="387"/>
      <c r="R13" s="387"/>
    </row>
    <row r="14" spans="1:18" ht="12.75">
      <c r="A14" s="388"/>
      <c r="B14" s="388"/>
      <c r="C14" s="388"/>
      <c r="D14" s="388"/>
      <c r="E14" s="388"/>
      <c r="F14" s="388"/>
      <c r="G14" s="388"/>
      <c r="H14" s="388"/>
      <c r="I14" s="388"/>
      <c r="J14" s="387"/>
      <c r="K14" s="387"/>
      <c r="L14" s="387"/>
      <c r="M14" s="387"/>
      <c r="N14" s="387"/>
      <c r="O14" s="387"/>
      <c r="P14" s="387"/>
      <c r="Q14" s="387"/>
      <c r="R14" s="387"/>
    </row>
    <row r="15" spans="1:18" ht="12.75">
      <c r="A15" s="388"/>
      <c r="B15" s="388"/>
      <c r="C15" s="388"/>
      <c r="D15" s="388"/>
      <c r="E15" s="388"/>
      <c r="F15" s="388"/>
      <c r="G15" s="388"/>
      <c r="H15" s="388"/>
      <c r="I15" s="388"/>
      <c r="J15" s="387"/>
      <c r="K15" s="387"/>
      <c r="L15" s="387"/>
      <c r="M15" s="387"/>
      <c r="N15" s="387"/>
      <c r="O15" s="387"/>
      <c r="P15" s="387"/>
      <c r="Q15" s="387"/>
      <c r="R15" s="387"/>
    </row>
    <row r="16" spans="1:18" ht="12.75">
      <c r="A16" s="388"/>
      <c r="B16" s="388"/>
      <c r="C16" s="388"/>
      <c r="D16" s="388"/>
      <c r="E16" s="388"/>
      <c r="F16" s="388"/>
      <c r="G16" s="388"/>
      <c r="H16" s="388"/>
      <c r="I16" s="388"/>
      <c r="J16" s="387"/>
      <c r="K16" s="387"/>
      <c r="L16" s="387"/>
      <c r="M16" s="387"/>
      <c r="N16" s="387"/>
      <c r="O16" s="387"/>
      <c r="P16" s="387"/>
      <c r="Q16" s="387"/>
      <c r="R16" s="387"/>
    </row>
    <row r="17" spans="1:18" ht="56.25" customHeight="1">
      <c r="A17" s="389" t="s">
        <v>368</v>
      </c>
      <c r="B17" s="389"/>
      <c r="C17" s="389"/>
      <c r="D17" s="389"/>
      <c r="E17" s="386"/>
      <c r="F17" s="386"/>
      <c r="G17" s="386"/>
      <c r="H17" s="386"/>
      <c r="I17" s="386"/>
      <c r="J17" s="387"/>
      <c r="K17" s="387"/>
      <c r="L17" s="387"/>
      <c r="M17" s="387"/>
      <c r="N17" s="387"/>
      <c r="O17" s="387"/>
      <c r="P17" s="387"/>
      <c r="Q17" s="387"/>
      <c r="R17" s="387"/>
    </row>
    <row r="18" spans="1:18" ht="12.75">
      <c r="A18" s="386"/>
      <c r="B18" s="386"/>
      <c r="C18" s="386"/>
      <c r="D18" s="386"/>
      <c r="E18" s="386"/>
      <c r="F18" s="386"/>
      <c r="G18" s="386"/>
      <c r="H18" s="386"/>
      <c r="I18" s="386"/>
      <c r="J18" s="387"/>
      <c r="K18" s="387"/>
      <c r="L18" s="387"/>
      <c r="M18" s="387"/>
      <c r="N18" s="387"/>
      <c r="O18" s="387"/>
      <c r="P18" s="387"/>
      <c r="Q18" s="387"/>
      <c r="R18" s="387"/>
    </row>
    <row r="19" spans="1:18" ht="12.75">
      <c r="A19" s="386"/>
      <c r="B19" s="386"/>
      <c r="C19" s="386"/>
      <c r="D19" s="386"/>
      <c r="E19" s="386"/>
      <c r="F19" s="386"/>
      <c r="G19" s="386"/>
      <c r="H19" s="386"/>
      <c r="I19" s="386"/>
      <c r="J19" s="387"/>
      <c r="K19" s="387"/>
      <c r="L19" s="387"/>
      <c r="M19" s="387"/>
      <c r="N19" s="387"/>
      <c r="O19" s="387"/>
      <c r="P19" s="387"/>
      <c r="Q19" s="387"/>
      <c r="R19" s="387"/>
    </row>
    <row r="20" spans="1:18" ht="203.25" customHeight="1">
      <c r="A20" s="389" t="s">
        <v>371</v>
      </c>
      <c r="B20" s="389"/>
      <c r="C20" s="389"/>
      <c r="D20" s="389"/>
      <c r="E20" s="389"/>
      <c r="F20" s="389"/>
      <c r="G20" s="389"/>
      <c r="H20" s="389"/>
      <c r="I20" s="389"/>
      <c r="J20" s="387"/>
      <c r="K20" s="387"/>
      <c r="L20" s="387"/>
      <c r="M20" s="387"/>
      <c r="N20" s="387"/>
      <c r="O20" s="387"/>
      <c r="P20" s="387"/>
      <c r="Q20" s="387"/>
      <c r="R20" s="387"/>
    </row>
    <row r="21" spans="1:18" ht="12.75">
      <c r="A21" s="386"/>
      <c r="B21" s="386"/>
      <c r="C21" s="386"/>
      <c r="D21" s="386"/>
      <c r="E21" s="386"/>
      <c r="F21" s="386"/>
      <c r="G21" s="386"/>
      <c r="H21" s="386"/>
      <c r="I21" s="386"/>
      <c r="J21" s="387"/>
      <c r="K21" s="387"/>
      <c r="L21" s="387"/>
      <c r="M21" s="387"/>
      <c r="N21" s="387"/>
      <c r="O21" s="387"/>
      <c r="P21" s="387"/>
      <c r="Q21" s="387"/>
      <c r="R21" s="387"/>
    </row>
    <row r="22" spans="1:18" ht="33" customHeight="1">
      <c r="A22" s="389" t="s">
        <v>372</v>
      </c>
      <c r="B22" s="389"/>
      <c r="C22" s="389"/>
      <c r="D22" s="389"/>
      <c r="E22" s="389"/>
      <c r="F22" s="389"/>
      <c r="G22" s="389"/>
      <c r="H22" s="389"/>
      <c r="I22" s="389"/>
      <c r="J22" s="387"/>
      <c r="K22" s="387"/>
      <c r="L22" s="387"/>
      <c r="M22" s="387"/>
      <c r="N22" s="387"/>
      <c r="O22" s="387"/>
      <c r="P22" s="387"/>
      <c r="Q22" s="387"/>
      <c r="R22" s="387"/>
    </row>
    <row r="23" spans="1:18" ht="12.75">
      <c r="A23" s="386"/>
      <c r="B23" s="386"/>
      <c r="C23" s="386"/>
      <c r="D23" s="386"/>
      <c r="E23" s="386"/>
      <c r="F23" s="386"/>
      <c r="G23" s="386"/>
      <c r="H23" s="386"/>
      <c r="I23" s="386"/>
      <c r="J23" s="387"/>
      <c r="K23" s="387"/>
      <c r="L23" s="387"/>
      <c r="M23" s="387"/>
      <c r="N23" s="387"/>
      <c r="O23" s="387"/>
      <c r="P23" s="387"/>
      <c r="Q23" s="387"/>
      <c r="R23" s="387"/>
    </row>
    <row r="24" spans="1:18" ht="12.75">
      <c r="A24" s="386"/>
      <c r="B24" s="386"/>
      <c r="C24" s="386"/>
      <c r="D24" s="386"/>
      <c r="E24" s="386"/>
      <c r="F24" s="386"/>
      <c r="G24" s="386"/>
      <c r="H24" s="386"/>
      <c r="I24" s="386"/>
      <c r="J24" s="387"/>
      <c r="K24" s="387"/>
      <c r="L24" s="387"/>
      <c r="M24" s="387"/>
      <c r="N24" s="387"/>
      <c r="O24" s="387"/>
      <c r="P24" s="387"/>
      <c r="Q24" s="387"/>
      <c r="R24" s="387"/>
    </row>
    <row r="25" spans="1:18" ht="12.75">
      <c r="A25" s="386"/>
      <c r="B25" s="386"/>
      <c r="C25" s="386"/>
      <c r="D25" s="386"/>
      <c r="E25" s="386"/>
      <c r="F25" s="386"/>
      <c r="G25" s="386"/>
      <c r="H25" s="386"/>
      <c r="I25" s="386"/>
      <c r="J25" s="387"/>
      <c r="K25" s="387"/>
      <c r="L25" s="387"/>
      <c r="M25" s="387"/>
      <c r="N25" s="387"/>
      <c r="O25" s="387"/>
      <c r="P25" s="387"/>
      <c r="Q25" s="387"/>
      <c r="R25" s="387"/>
    </row>
    <row r="26" spans="1:18" ht="12.75">
      <c r="A26" s="386"/>
      <c r="B26" s="386"/>
      <c r="C26" s="386"/>
      <c r="D26" s="386"/>
      <c r="E26" s="386"/>
      <c r="F26" s="386"/>
      <c r="G26" s="386"/>
      <c r="H26" s="386"/>
      <c r="I26" s="386"/>
      <c r="J26" s="387"/>
      <c r="K26" s="387"/>
      <c r="L26" s="387"/>
      <c r="M26" s="387"/>
      <c r="N26" s="387"/>
      <c r="O26" s="387"/>
      <c r="P26" s="387"/>
      <c r="Q26" s="387"/>
      <c r="R26" s="387"/>
    </row>
    <row r="27" spans="1:18" ht="12.75">
      <c r="A27" s="386"/>
      <c r="B27" s="386"/>
      <c r="C27" s="386"/>
      <c r="D27" s="386"/>
      <c r="E27" s="386"/>
      <c r="F27" s="386"/>
      <c r="G27" s="386"/>
      <c r="H27" s="386"/>
      <c r="I27" s="386"/>
      <c r="J27" s="387"/>
      <c r="K27" s="387"/>
      <c r="L27" s="387"/>
      <c r="M27" s="387"/>
      <c r="N27" s="387"/>
      <c r="O27" s="387"/>
      <c r="P27" s="387"/>
      <c r="Q27" s="387"/>
      <c r="R27" s="387"/>
    </row>
    <row r="28" spans="1:18" ht="12.75">
      <c r="A28" s="386"/>
      <c r="B28" s="386"/>
      <c r="C28" s="386"/>
      <c r="D28" s="386"/>
      <c r="E28" s="386"/>
      <c r="F28" s="386"/>
      <c r="G28" s="386"/>
      <c r="H28" s="386"/>
      <c r="I28" s="386"/>
      <c r="J28" s="387"/>
      <c r="K28" s="387"/>
      <c r="L28" s="387"/>
      <c r="M28" s="387"/>
      <c r="N28" s="387"/>
      <c r="O28" s="387"/>
      <c r="P28" s="387"/>
      <c r="Q28" s="387"/>
      <c r="R28" s="387"/>
    </row>
    <row r="29" spans="1:18" ht="12.75">
      <c r="A29" s="386"/>
      <c r="B29" s="386"/>
      <c r="C29" s="386"/>
      <c r="D29" s="386"/>
      <c r="E29" s="386"/>
      <c r="F29" s="386"/>
      <c r="G29" s="386"/>
      <c r="H29" s="386"/>
      <c r="I29" s="386"/>
      <c r="J29" s="387"/>
      <c r="K29" s="387"/>
      <c r="L29" s="387"/>
      <c r="M29" s="387"/>
      <c r="N29" s="387"/>
      <c r="O29" s="387"/>
      <c r="P29" s="387"/>
      <c r="Q29" s="387"/>
      <c r="R29" s="387"/>
    </row>
    <row r="30" spans="1:18" ht="12.75">
      <c r="A30" s="386"/>
      <c r="B30" s="386"/>
      <c r="C30" s="386"/>
      <c r="D30" s="386"/>
      <c r="E30" s="386"/>
      <c r="F30" s="386"/>
      <c r="G30" s="386"/>
      <c r="H30" s="386"/>
      <c r="I30" s="386"/>
      <c r="J30" s="387"/>
      <c r="K30" s="387"/>
      <c r="L30" s="387"/>
      <c r="M30" s="387"/>
      <c r="N30" s="387"/>
      <c r="O30" s="387"/>
      <c r="P30" s="387"/>
      <c r="Q30" s="387"/>
      <c r="R30" s="387"/>
    </row>
    <row r="31" spans="1:18" ht="12.75">
      <c r="A31" s="386"/>
      <c r="B31" s="386"/>
      <c r="C31" s="386"/>
      <c r="D31" s="386"/>
      <c r="E31" s="386"/>
      <c r="F31" s="386"/>
      <c r="G31" s="386"/>
      <c r="H31" s="386"/>
      <c r="I31" s="386"/>
      <c r="J31" s="387"/>
      <c r="K31" s="387"/>
      <c r="L31" s="387"/>
      <c r="M31" s="387"/>
      <c r="N31" s="387"/>
      <c r="O31" s="387"/>
      <c r="P31" s="387"/>
      <c r="Q31" s="387"/>
      <c r="R31" s="387"/>
    </row>
    <row r="32" spans="1:18" ht="12.75">
      <c r="A32" s="386"/>
      <c r="B32" s="386"/>
      <c r="C32" s="386"/>
      <c r="D32" s="386"/>
      <c r="E32" s="386"/>
      <c r="F32" s="386"/>
      <c r="G32" s="386"/>
      <c r="H32" s="386"/>
      <c r="I32" s="386"/>
      <c r="J32" s="387"/>
      <c r="K32" s="387"/>
      <c r="L32" s="387"/>
      <c r="M32" s="387"/>
      <c r="N32" s="387"/>
      <c r="O32" s="387"/>
      <c r="P32" s="387"/>
      <c r="Q32" s="387"/>
      <c r="R32" s="387"/>
    </row>
    <row r="33" spans="1:18" ht="12.75">
      <c r="A33" s="386"/>
      <c r="B33" s="386"/>
      <c r="C33" s="386"/>
      <c r="D33" s="386"/>
      <c r="E33" s="386"/>
      <c r="F33" s="386"/>
      <c r="G33" s="386"/>
      <c r="H33" s="386"/>
      <c r="I33" s="386"/>
      <c r="J33" s="387"/>
      <c r="K33" s="387"/>
      <c r="L33" s="387"/>
      <c r="M33" s="387"/>
      <c r="N33" s="387"/>
      <c r="O33" s="387"/>
      <c r="P33" s="387"/>
      <c r="Q33" s="387"/>
      <c r="R33" s="387"/>
    </row>
    <row r="34" spans="1:18" ht="12.75">
      <c r="A34" s="386"/>
      <c r="B34" s="386"/>
      <c r="C34" s="386"/>
      <c r="D34" s="386"/>
      <c r="E34" s="386"/>
      <c r="F34" s="386"/>
      <c r="G34" s="386"/>
      <c r="H34" s="386"/>
      <c r="I34" s="386"/>
      <c r="J34" s="387"/>
      <c r="K34" s="387"/>
      <c r="L34" s="387"/>
      <c r="M34" s="387"/>
      <c r="N34" s="387"/>
      <c r="O34" s="387"/>
      <c r="P34" s="387"/>
      <c r="Q34" s="387"/>
      <c r="R34" s="387"/>
    </row>
    <row r="35" spans="1:18" ht="12.75">
      <c r="A35" s="386"/>
      <c r="B35" s="386"/>
      <c r="C35" s="386"/>
      <c r="D35" s="386"/>
      <c r="E35" s="386"/>
      <c r="F35" s="386"/>
      <c r="G35" s="386"/>
      <c r="H35" s="386"/>
      <c r="I35" s="386"/>
      <c r="J35" s="387"/>
      <c r="K35" s="387"/>
      <c r="L35" s="387"/>
      <c r="M35" s="387"/>
      <c r="N35" s="387"/>
      <c r="O35" s="387"/>
      <c r="P35" s="387"/>
      <c r="Q35" s="387"/>
      <c r="R35" s="387"/>
    </row>
    <row r="36" spans="1:18" ht="12.75">
      <c r="A36" s="386"/>
      <c r="B36" s="386"/>
      <c r="C36" s="386"/>
      <c r="D36" s="386"/>
      <c r="E36" s="386"/>
      <c r="F36" s="386"/>
      <c r="G36" s="386"/>
      <c r="H36" s="386"/>
      <c r="I36" s="386"/>
      <c r="J36" s="387"/>
      <c r="K36" s="387"/>
      <c r="L36" s="387"/>
      <c r="M36" s="387"/>
      <c r="N36" s="387"/>
      <c r="O36" s="387"/>
      <c r="P36" s="387"/>
      <c r="Q36" s="387"/>
      <c r="R36" s="387"/>
    </row>
    <row r="37" spans="1:18" ht="12.75">
      <c r="A37" s="386"/>
      <c r="B37" s="386"/>
      <c r="C37" s="386"/>
      <c r="D37" s="386"/>
      <c r="E37" s="386"/>
      <c r="F37" s="386"/>
      <c r="G37" s="386"/>
      <c r="H37" s="386"/>
      <c r="I37" s="386"/>
      <c r="J37" s="387"/>
      <c r="K37" s="387"/>
      <c r="L37" s="387"/>
      <c r="M37" s="387"/>
      <c r="N37" s="387"/>
      <c r="O37" s="387"/>
      <c r="P37" s="387"/>
      <c r="Q37" s="387"/>
      <c r="R37" s="387"/>
    </row>
    <row r="38" spans="1:18" ht="12.75">
      <c r="A38" s="386"/>
      <c r="B38" s="386"/>
      <c r="C38" s="386"/>
      <c r="D38" s="386"/>
      <c r="E38" s="386"/>
      <c r="F38" s="386"/>
      <c r="G38" s="386"/>
      <c r="H38" s="386"/>
      <c r="I38" s="386"/>
      <c r="J38" s="387"/>
      <c r="K38" s="387"/>
      <c r="L38" s="387"/>
      <c r="M38" s="387"/>
      <c r="N38" s="387"/>
      <c r="O38" s="387"/>
      <c r="P38" s="387"/>
      <c r="Q38" s="387"/>
      <c r="R38" s="387"/>
    </row>
    <row r="39" spans="1:18" ht="12.75">
      <c r="A39" s="386"/>
      <c r="B39" s="386"/>
      <c r="C39" s="386"/>
      <c r="D39" s="386"/>
      <c r="E39" s="386"/>
      <c r="F39" s="386"/>
      <c r="G39" s="386"/>
      <c r="H39" s="386"/>
      <c r="I39" s="386"/>
      <c r="J39" s="387"/>
      <c r="K39" s="387"/>
      <c r="L39" s="387"/>
      <c r="M39" s="387"/>
      <c r="N39" s="387"/>
      <c r="O39" s="387"/>
      <c r="P39" s="387"/>
      <c r="Q39" s="387"/>
      <c r="R39" s="387"/>
    </row>
    <row r="40" spans="1:18" ht="12.75">
      <c r="A40" s="386"/>
      <c r="B40" s="386"/>
      <c r="C40" s="386"/>
      <c r="D40" s="386"/>
      <c r="E40" s="386"/>
      <c r="F40" s="386"/>
      <c r="G40" s="386"/>
      <c r="H40" s="386"/>
      <c r="I40" s="386"/>
      <c r="J40" s="387"/>
      <c r="K40" s="387"/>
      <c r="L40" s="387"/>
      <c r="M40" s="387"/>
      <c r="N40" s="387"/>
      <c r="O40" s="387"/>
      <c r="P40" s="387"/>
      <c r="Q40" s="387"/>
      <c r="R40" s="387"/>
    </row>
    <row r="41" spans="1:18" ht="12.75">
      <c r="A41" s="386"/>
      <c r="B41" s="386"/>
      <c r="C41" s="386"/>
      <c r="D41" s="386"/>
      <c r="E41" s="386"/>
      <c r="F41" s="386"/>
      <c r="G41" s="386"/>
      <c r="H41" s="386"/>
      <c r="I41" s="386"/>
      <c r="J41" s="387"/>
      <c r="K41" s="387"/>
      <c r="L41" s="387"/>
      <c r="M41" s="387"/>
      <c r="N41" s="387"/>
      <c r="O41" s="387"/>
      <c r="P41" s="387"/>
      <c r="Q41" s="387"/>
      <c r="R41" s="387"/>
    </row>
    <row r="42" spans="1:18" ht="12.75">
      <c r="A42" s="386"/>
      <c r="B42" s="386"/>
      <c r="C42" s="386"/>
      <c r="D42" s="386"/>
      <c r="E42" s="386"/>
      <c r="F42" s="386"/>
      <c r="G42" s="386"/>
      <c r="H42" s="386"/>
      <c r="I42" s="386"/>
      <c r="J42" s="387"/>
      <c r="K42" s="387"/>
      <c r="L42" s="387"/>
      <c r="M42" s="387"/>
      <c r="N42" s="387"/>
      <c r="O42" s="387"/>
      <c r="P42" s="387"/>
      <c r="Q42" s="387"/>
      <c r="R42" s="387"/>
    </row>
    <row r="43" spans="1:18" ht="12.75">
      <c r="A43" s="386"/>
      <c r="B43" s="386"/>
      <c r="C43" s="386"/>
      <c r="D43" s="386"/>
      <c r="E43" s="386"/>
      <c r="F43" s="386"/>
      <c r="G43" s="386"/>
      <c r="H43" s="386"/>
      <c r="I43" s="386"/>
      <c r="J43" s="387"/>
      <c r="K43" s="387"/>
      <c r="L43" s="387"/>
      <c r="M43" s="387"/>
      <c r="N43" s="387"/>
      <c r="O43" s="387"/>
      <c r="P43" s="387"/>
      <c r="Q43" s="387"/>
      <c r="R43" s="387"/>
    </row>
    <row r="44" spans="1:18" ht="12.75">
      <c r="A44" s="386"/>
      <c r="B44" s="386"/>
      <c r="C44" s="386"/>
      <c r="D44" s="386"/>
      <c r="E44" s="386"/>
      <c r="F44" s="386"/>
      <c r="G44" s="386"/>
      <c r="H44" s="386"/>
      <c r="I44" s="386"/>
      <c r="J44" s="387"/>
      <c r="K44" s="387"/>
      <c r="L44" s="387"/>
      <c r="M44" s="387"/>
      <c r="N44" s="387"/>
      <c r="O44" s="387"/>
      <c r="P44" s="387"/>
      <c r="Q44" s="387"/>
      <c r="R44" s="387"/>
    </row>
    <row r="45" spans="1:18" ht="12.75">
      <c r="A45" s="386"/>
      <c r="B45" s="386"/>
      <c r="C45" s="386"/>
      <c r="D45" s="386"/>
      <c r="E45" s="386"/>
      <c r="F45" s="386"/>
      <c r="G45" s="386"/>
      <c r="H45" s="386"/>
      <c r="I45" s="386"/>
      <c r="J45" s="387"/>
      <c r="K45" s="387"/>
      <c r="L45" s="387"/>
      <c r="M45" s="387"/>
      <c r="N45" s="387"/>
      <c r="O45" s="387"/>
      <c r="P45" s="387"/>
      <c r="Q45" s="387"/>
      <c r="R45" s="387"/>
    </row>
    <row r="46" spans="1:18" ht="12.75">
      <c r="A46" s="386"/>
      <c r="B46" s="386"/>
      <c r="C46" s="386"/>
      <c r="D46" s="386"/>
      <c r="E46" s="386"/>
      <c r="F46" s="386"/>
      <c r="G46" s="386"/>
      <c r="H46" s="386"/>
      <c r="I46" s="386"/>
      <c r="J46" s="387"/>
      <c r="K46" s="387"/>
      <c r="L46" s="387"/>
      <c r="M46" s="387"/>
      <c r="N46" s="387"/>
      <c r="O46" s="387"/>
      <c r="P46" s="387"/>
      <c r="Q46" s="387"/>
      <c r="R46" s="387"/>
    </row>
    <row r="47" spans="1:18" ht="12.75">
      <c r="A47" s="386"/>
      <c r="B47" s="386"/>
      <c r="C47" s="386"/>
      <c r="D47" s="386"/>
      <c r="E47" s="386"/>
      <c r="F47" s="386"/>
      <c r="G47" s="386"/>
      <c r="H47" s="386"/>
      <c r="I47" s="386"/>
      <c r="J47" s="387"/>
      <c r="K47" s="387"/>
      <c r="L47" s="387"/>
      <c r="M47" s="387"/>
      <c r="N47" s="387"/>
      <c r="O47" s="387"/>
      <c r="P47" s="387"/>
      <c r="Q47" s="387"/>
      <c r="R47" s="387"/>
    </row>
  </sheetData>
  <mergeCells count="5">
    <mergeCell ref="J1:R47"/>
    <mergeCell ref="A1:I16"/>
    <mergeCell ref="A17:D17"/>
    <mergeCell ref="A20:I20"/>
    <mergeCell ref="A22:I22"/>
  </mergeCells>
  <printOptions/>
  <pageMargins left="0.7" right="0.7" top="0.75" bottom="0.75" header="0.3" footer="0.3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</sheetPr>
  <dimension ref="A1:N169"/>
  <sheetViews>
    <sheetView view="pageBreakPreview" zoomScale="75" zoomScaleSheetLayoutView="75" workbookViewId="0" topLeftCell="A1">
      <selection activeCell="A1" sqref="A1:I169"/>
    </sheetView>
  </sheetViews>
  <sheetFormatPr defaultColWidth="9.00390625" defaultRowHeight="12.75"/>
  <cols>
    <col min="1" max="1" width="76.75390625" style="0" customWidth="1"/>
    <col min="2" max="2" width="13.25390625" style="0" customWidth="1"/>
    <col min="3" max="3" width="13.875" style="0" customWidth="1"/>
    <col min="4" max="4" width="14.125" style="0" customWidth="1"/>
    <col min="5" max="5" width="13.00390625" style="0" customWidth="1"/>
    <col min="6" max="6" width="15.625" style="0" bestFit="1" customWidth="1"/>
    <col min="7" max="7" width="13.75390625" style="0" bestFit="1" customWidth="1"/>
    <col min="8" max="8" width="12.625" style="0" bestFit="1" customWidth="1"/>
    <col min="9" max="9" width="13.75390625" style="0" customWidth="1"/>
  </cols>
  <sheetData>
    <row r="1" spans="1:9" ht="41.45" customHeight="1">
      <c r="A1" s="409" t="s">
        <v>363</v>
      </c>
      <c r="B1" s="409"/>
      <c r="C1" s="409"/>
      <c r="D1" s="409"/>
      <c r="E1" s="409"/>
      <c r="F1" s="409"/>
      <c r="G1" s="409"/>
      <c r="H1" s="397" t="s">
        <v>67</v>
      </c>
      <c r="I1" s="397"/>
    </row>
    <row r="2" spans="1:9" ht="39" customHeight="1">
      <c r="A2" s="106"/>
      <c r="B2" s="106"/>
      <c r="C2" s="106"/>
      <c r="D2" s="106"/>
      <c r="E2" s="106"/>
      <c r="F2" s="106"/>
      <c r="H2" s="398" t="s">
        <v>361</v>
      </c>
      <c r="I2" s="398"/>
    </row>
    <row r="3" spans="1:7" ht="14.25" customHeight="1">
      <c r="A3" s="1"/>
      <c r="B3" s="2"/>
      <c r="C3" s="1"/>
      <c r="D3" s="1"/>
      <c r="E3" s="20"/>
      <c r="F3" s="20"/>
      <c r="G3" s="20"/>
    </row>
    <row r="4" spans="1:9" ht="51" customHeight="1">
      <c r="A4" s="402" t="s">
        <v>360</v>
      </c>
      <c r="B4" s="402"/>
      <c r="C4" s="402"/>
      <c r="D4" s="402"/>
      <c r="E4" s="402"/>
      <c r="F4" s="402"/>
      <c r="G4" s="402"/>
      <c r="H4" s="402"/>
      <c r="I4" s="402"/>
    </row>
    <row r="5" spans="1:7" ht="14.25" customHeight="1">
      <c r="A5" s="14"/>
      <c r="B5" s="14"/>
      <c r="C5" s="14"/>
      <c r="D5" s="14"/>
      <c r="E5" s="14"/>
      <c r="F5" s="14"/>
      <c r="G5" s="14"/>
    </row>
    <row r="6" spans="1:9" ht="21" customHeight="1">
      <c r="A6" s="399" t="s">
        <v>10</v>
      </c>
      <c r="B6" s="406" t="s">
        <v>11</v>
      </c>
      <c r="C6" s="399" t="s">
        <v>280</v>
      </c>
      <c r="D6" s="399" t="s">
        <v>357</v>
      </c>
      <c r="E6" s="399" t="s">
        <v>358</v>
      </c>
      <c r="F6" s="395" t="s">
        <v>70</v>
      </c>
      <c r="G6" s="396"/>
      <c r="H6" s="396"/>
      <c r="I6" s="405"/>
    </row>
    <row r="7" spans="1:9" ht="33" customHeight="1">
      <c r="A7" s="400"/>
      <c r="B7" s="407"/>
      <c r="C7" s="400"/>
      <c r="D7" s="400"/>
      <c r="E7" s="400"/>
      <c r="F7" s="395" t="s">
        <v>270</v>
      </c>
      <c r="G7" s="396"/>
      <c r="H7" s="403" t="s">
        <v>281</v>
      </c>
      <c r="I7" s="403" t="s">
        <v>359</v>
      </c>
    </row>
    <row r="8" spans="1:9" ht="22.9" customHeight="1">
      <c r="A8" s="401"/>
      <c r="B8" s="408"/>
      <c r="C8" s="401"/>
      <c r="D8" s="401"/>
      <c r="E8" s="401"/>
      <c r="F8" s="152" t="s">
        <v>62</v>
      </c>
      <c r="G8" s="153" t="s">
        <v>7</v>
      </c>
      <c r="H8" s="404"/>
      <c r="I8" s="404"/>
    </row>
    <row r="9" spans="1:9" ht="18.75">
      <c r="A9" s="390" t="s">
        <v>12</v>
      </c>
      <c r="B9" s="391"/>
      <c r="C9" s="391"/>
      <c r="D9" s="391"/>
      <c r="E9" s="391"/>
      <c r="F9" s="391"/>
      <c r="G9" s="391"/>
      <c r="H9" s="391"/>
      <c r="I9" s="391"/>
    </row>
    <row r="10" spans="1:9" ht="39">
      <c r="A10" s="23" t="s">
        <v>87</v>
      </c>
      <c r="B10" s="32" t="s">
        <v>13</v>
      </c>
      <c r="C10" s="219">
        <f>C12+C16+C18+C19+C21+C22+C24</f>
        <v>2229.354</v>
      </c>
      <c r="D10" s="219">
        <f aca="true" t="shared" si="0" ref="D10:I10">D12+D16+D18+D19+D21+D22+D24</f>
        <v>2209.2549999999997</v>
      </c>
      <c r="E10" s="219">
        <f t="shared" si="0"/>
        <v>2447.6594000000005</v>
      </c>
      <c r="F10" s="219">
        <f t="shared" si="0"/>
        <v>2684.3118</v>
      </c>
      <c r="G10" s="219">
        <f t="shared" si="0"/>
        <v>2696.0012</v>
      </c>
      <c r="H10" s="219">
        <f t="shared" si="0"/>
        <v>2808.3726</v>
      </c>
      <c r="I10" s="219">
        <f t="shared" si="0"/>
        <v>2926.2779</v>
      </c>
    </row>
    <row r="11" spans="1:9" ht="18.75">
      <c r="A11" s="66" t="s">
        <v>14</v>
      </c>
      <c r="B11" s="38"/>
      <c r="C11" s="214"/>
      <c r="D11" s="214"/>
      <c r="E11" s="214"/>
      <c r="F11" s="214"/>
      <c r="G11" s="215"/>
      <c r="H11" s="214"/>
      <c r="I11" s="215"/>
    </row>
    <row r="12" spans="1:9" ht="37.5">
      <c r="A12" s="40" t="s">
        <v>210</v>
      </c>
      <c r="B12" s="33" t="s">
        <v>13</v>
      </c>
      <c r="C12" s="363">
        <v>1565.295</v>
      </c>
      <c r="D12" s="363">
        <v>1558.83</v>
      </c>
      <c r="E12" s="363">
        <v>1830.335</v>
      </c>
      <c r="F12" s="364">
        <v>2056.498</v>
      </c>
      <c r="G12" s="364">
        <v>2056.498</v>
      </c>
      <c r="H12" s="364">
        <v>2145.229</v>
      </c>
      <c r="I12" s="364">
        <v>2238.413</v>
      </c>
    </row>
    <row r="13" spans="1:9" ht="37.5">
      <c r="A13" s="41" t="s">
        <v>211</v>
      </c>
      <c r="B13" s="33" t="s">
        <v>13</v>
      </c>
      <c r="C13" s="363">
        <f>C12</f>
        <v>1565.295</v>
      </c>
      <c r="D13" s="363">
        <f aca="true" t="shared" si="1" ref="D13:I13">D12</f>
        <v>1558.83</v>
      </c>
      <c r="E13" s="363">
        <f t="shared" si="1"/>
        <v>1830.335</v>
      </c>
      <c r="F13" s="363">
        <f t="shared" si="1"/>
        <v>2056.498</v>
      </c>
      <c r="G13" s="363">
        <f t="shared" si="1"/>
        <v>2056.498</v>
      </c>
      <c r="H13" s="363">
        <f t="shared" si="1"/>
        <v>2145.229</v>
      </c>
      <c r="I13" s="363">
        <f t="shared" si="1"/>
        <v>2238.413</v>
      </c>
    </row>
    <row r="14" spans="1:9" ht="18.75">
      <c r="A14" s="42" t="s">
        <v>212</v>
      </c>
      <c r="B14" s="33" t="s">
        <v>13</v>
      </c>
      <c r="C14" s="363"/>
      <c r="D14" s="363"/>
      <c r="E14" s="363"/>
      <c r="F14" s="363"/>
      <c r="G14" s="364"/>
      <c r="H14" s="363"/>
      <c r="I14" s="364"/>
    </row>
    <row r="15" spans="1:9" ht="18.75">
      <c r="A15" s="42" t="s">
        <v>213</v>
      </c>
      <c r="B15" s="33" t="s">
        <v>13</v>
      </c>
      <c r="C15" s="363"/>
      <c r="D15" s="363"/>
      <c r="E15" s="363"/>
      <c r="F15" s="363"/>
      <c r="G15" s="364"/>
      <c r="H15" s="363"/>
      <c r="I15" s="364"/>
    </row>
    <row r="16" spans="1:9" ht="18.75">
      <c r="A16" s="42" t="s">
        <v>49</v>
      </c>
      <c r="B16" s="33" t="s">
        <v>13</v>
      </c>
      <c r="C16" s="363">
        <v>74.253</v>
      </c>
      <c r="D16" s="363">
        <v>54.115</v>
      </c>
      <c r="E16" s="363">
        <v>55</v>
      </c>
      <c r="F16" s="363">
        <v>55</v>
      </c>
      <c r="G16" s="363">
        <v>55</v>
      </c>
      <c r="H16" s="363">
        <v>55</v>
      </c>
      <c r="I16" s="363">
        <v>55</v>
      </c>
    </row>
    <row r="17" spans="1:9" ht="18.75">
      <c r="A17" s="42" t="s">
        <v>50</v>
      </c>
      <c r="B17" s="33" t="s">
        <v>13</v>
      </c>
      <c r="C17" s="363"/>
      <c r="D17" s="363"/>
      <c r="E17" s="363"/>
      <c r="F17" s="363"/>
      <c r="G17" s="364"/>
      <c r="H17" s="363"/>
      <c r="I17" s="364"/>
    </row>
    <row r="18" spans="1:9" ht="40.5" customHeight="1">
      <c r="A18" s="41" t="s">
        <v>214</v>
      </c>
      <c r="B18" s="33" t="s">
        <v>13</v>
      </c>
      <c r="C18" s="363">
        <v>29.506</v>
      </c>
      <c r="D18" s="363">
        <v>35.549</v>
      </c>
      <c r="E18" s="363">
        <v>37.31</v>
      </c>
      <c r="F18" s="364">
        <v>37.425</v>
      </c>
      <c r="G18" s="364">
        <v>37.425</v>
      </c>
      <c r="H18" s="363">
        <v>37.659</v>
      </c>
      <c r="I18" s="364">
        <v>37.896</v>
      </c>
    </row>
    <row r="19" spans="1:9" ht="37.5" customHeight="1">
      <c r="A19" s="40" t="s">
        <v>215</v>
      </c>
      <c r="B19" s="33" t="s">
        <v>13</v>
      </c>
      <c r="C19" s="363">
        <v>14.955</v>
      </c>
      <c r="D19" s="363">
        <v>14.331</v>
      </c>
      <c r="E19" s="363">
        <v>14.4</v>
      </c>
      <c r="F19" s="363">
        <v>14.475</v>
      </c>
      <c r="G19" s="364">
        <v>14.475</v>
      </c>
      <c r="H19" s="363">
        <v>14.619</v>
      </c>
      <c r="I19" s="364">
        <v>14.766</v>
      </c>
    </row>
    <row r="20" spans="1:9" ht="18.75">
      <c r="A20" s="42" t="s">
        <v>19</v>
      </c>
      <c r="B20" s="33" t="s">
        <v>13</v>
      </c>
      <c r="C20" s="363"/>
      <c r="D20" s="363"/>
      <c r="E20" s="363"/>
      <c r="F20" s="363"/>
      <c r="G20" s="364"/>
      <c r="H20" s="363"/>
      <c r="I20" s="364"/>
    </row>
    <row r="21" spans="1:9" ht="37.5">
      <c r="A21" s="40" t="s">
        <v>216</v>
      </c>
      <c r="B21" s="33" t="s">
        <v>13</v>
      </c>
      <c r="C21" s="363">
        <v>274.919</v>
      </c>
      <c r="D21" s="363">
        <v>281.486</v>
      </c>
      <c r="E21" s="363">
        <v>299.1077</v>
      </c>
      <c r="F21" s="363">
        <v>299.2</v>
      </c>
      <c r="G21" s="364">
        <v>310.4454</v>
      </c>
      <c r="H21" s="363">
        <v>322.8368</v>
      </c>
      <c r="I21" s="364">
        <v>336.0487</v>
      </c>
    </row>
    <row r="22" spans="1:9" ht="18.75">
      <c r="A22" s="42" t="s">
        <v>249</v>
      </c>
      <c r="B22" s="33" t="s">
        <v>13</v>
      </c>
      <c r="C22" s="363">
        <v>250.92</v>
      </c>
      <c r="D22" s="363">
        <v>245.57</v>
      </c>
      <c r="E22" s="363">
        <v>199.53</v>
      </c>
      <c r="F22" s="364">
        <v>209.7</v>
      </c>
      <c r="G22" s="364">
        <v>209.7</v>
      </c>
      <c r="H22" s="363">
        <v>220</v>
      </c>
      <c r="I22" s="364">
        <v>230.5</v>
      </c>
    </row>
    <row r="23" spans="1:9" ht="18.75">
      <c r="A23" s="42" t="s">
        <v>250</v>
      </c>
      <c r="B23" s="33" t="s">
        <v>13</v>
      </c>
      <c r="C23" s="363"/>
      <c r="D23" s="363"/>
      <c r="E23" s="363"/>
      <c r="F23" s="363"/>
      <c r="G23" s="364"/>
      <c r="H23" s="363"/>
      <c r="I23" s="364"/>
    </row>
    <row r="24" spans="1:9" ht="18.75">
      <c r="A24" s="42" t="s">
        <v>55</v>
      </c>
      <c r="B24" s="33" t="s">
        <v>13</v>
      </c>
      <c r="C24" s="363">
        <v>19.506</v>
      </c>
      <c r="D24" s="363">
        <v>19.374</v>
      </c>
      <c r="E24" s="363">
        <v>11.9767</v>
      </c>
      <c r="F24" s="363">
        <v>12.0138</v>
      </c>
      <c r="G24" s="364">
        <v>12.4578</v>
      </c>
      <c r="H24" s="363">
        <v>13.0288</v>
      </c>
      <c r="I24" s="364">
        <v>13.6542</v>
      </c>
    </row>
    <row r="25" spans="1:9" ht="58.5">
      <c r="A25" s="23" t="s">
        <v>88</v>
      </c>
      <c r="B25" s="33" t="s">
        <v>13</v>
      </c>
      <c r="C25" s="363">
        <v>485.09</v>
      </c>
      <c r="D25" s="363">
        <v>465.13</v>
      </c>
      <c r="E25" s="363">
        <v>468.46</v>
      </c>
      <c r="F25" s="363">
        <v>472.62</v>
      </c>
      <c r="G25" s="364">
        <v>478.64</v>
      </c>
      <c r="H25" s="363">
        <v>490.01</v>
      </c>
      <c r="I25" s="364">
        <v>502.18</v>
      </c>
    </row>
    <row r="26" spans="1:9" ht="44.25" customHeight="1">
      <c r="A26" s="63" t="s">
        <v>158</v>
      </c>
      <c r="B26" s="36" t="s">
        <v>13</v>
      </c>
      <c r="C26" s="365">
        <v>303.32</v>
      </c>
      <c r="D26" s="365">
        <v>252.04</v>
      </c>
      <c r="E26" s="365">
        <v>356.6</v>
      </c>
      <c r="F26" s="365">
        <v>392.92</v>
      </c>
      <c r="G26" s="366">
        <v>399.85</v>
      </c>
      <c r="H26" s="365">
        <v>424.6</v>
      </c>
      <c r="I26" s="366">
        <v>451.84</v>
      </c>
    </row>
    <row r="27" spans="1:9" ht="18.75">
      <c r="A27" s="392" t="s">
        <v>17</v>
      </c>
      <c r="B27" s="393"/>
      <c r="C27" s="393"/>
      <c r="D27" s="393"/>
      <c r="E27" s="393"/>
      <c r="F27" s="393"/>
      <c r="G27" s="393"/>
      <c r="H27" s="393"/>
      <c r="I27" s="394"/>
    </row>
    <row r="28" spans="1:9" ht="18.75">
      <c r="A28" s="64" t="s">
        <v>72</v>
      </c>
      <c r="B28" s="37"/>
      <c r="C28" s="37"/>
      <c r="D28" s="37"/>
      <c r="E28" s="37"/>
      <c r="F28" s="37"/>
      <c r="G28" s="37"/>
      <c r="H28" s="37"/>
      <c r="I28" s="37"/>
    </row>
    <row r="29" spans="1:9" ht="58.5" customHeight="1">
      <c r="A29" s="45" t="s">
        <v>266</v>
      </c>
      <c r="B29" s="33" t="s">
        <v>13</v>
      </c>
      <c r="C29" s="216">
        <f>C36+C42+C45</f>
        <v>118.714</v>
      </c>
      <c r="D29" s="216">
        <f aca="true" t="shared" si="2" ref="D29:I29">D36+D42+D45</f>
        <v>103.995</v>
      </c>
      <c r="E29" s="216">
        <f t="shared" si="2"/>
        <v>106.71000000000001</v>
      </c>
      <c r="F29" s="216">
        <f t="shared" si="2"/>
        <v>106.89999999999999</v>
      </c>
      <c r="G29" s="216">
        <f t="shared" si="2"/>
        <v>106.89999999999999</v>
      </c>
      <c r="H29" s="216">
        <f t="shared" si="2"/>
        <v>107.27799999999999</v>
      </c>
      <c r="I29" s="216">
        <f t="shared" si="2"/>
        <v>107.662</v>
      </c>
    </row>
    <row r="30" spans="1:9" ht="18.75">
      <c r="A30" s="45" t="s">
        <v>74</v>
      </c>
      <c r="B30" s="34" t="s">
        <v>15</v>
      </c>
      <c r="C30" s="218">
        <f>'Прил 3 (расчет ИФО) (2)'!P25</f>
        <v>94</v>
      </c>
      <c r="D30" s="218">
        <f>'Прил 3 (расчет ИФО) (2)'!Q25</f>
        <v>106.39843589970572</v>
      </c>
      <c r="E30" s="218">
        <f>'Прил 3 (расчет ИФО) (2)'!R25</f>
        <v>102.78714500030782</v>
      </c>
      <c r="F30" s="218">
        <f>'Прил 3 (расчет ИФО) (2)'!S25</f>
        <v>103.75249343079045</v>
      </c>
      <c r="G30" s="218">
        <f>'Прил 3 (расчет ИФО) (2)'!S25</f>
        <v>103.75249343079045</v>
      </c>
      <c r="H30" s="218">
        <f>'Прил 3 (расчет ИФО) (2)'!T25</f>
        <v>101.20226801094283</v>
      </c>
      <c r="I30" s="218">
        <f>'Прил 3 (расчет ИФО) (2)'!U25</f>
        <v>101.17684511675262</v>
      </c>
    </row>
    <row r="31" spans="1:9" ht="18.75">
      <c r="A31" s="46" t="s">
        <v>30</v>
      </c>
      <c r="B31" s="33"/>
      <c r="C31" s="220"/>
      <c r="D31" s="220"/>
      <c r="E31" s="220"/>
      <c r="F31" s="220"/>
      <c r="G31" s="220"/>
      <c r="H31" s="220"/>
      <c r="I31" s="220"/>
    </row>
    <row r="32" spans="1:9" ht="18.75">
      <c r="A32" s="44" t="s">
        <v>217</v>
      </c>
      <c r="B32" s="33"/>
      <c r="C32" s="221"/>
      <c r="D32" s="221"/>
      <c r="E32" s="221"/>
      <c r="F32" s="221"/>
      <c r="G32" s="222"/>
      <c r="H32" s="221"/>
      <c r="I32" s="222"/>
    </row>
    <row r="33" spans="1:9" ht="37.5">
      <c r="A33" s="47" t="s">
        <v>218</v>
      </c>
      <c r="B33" s="33" t="s">
        <v>13</v>
      </c>
      <c r="C33" s="216">
        <f>C36+C42+C45</f>
        <v>118.714</v>
      </c>
      <c r="D33" s="216">
        <f aca="true" t="shared" si="3" ref="D33:I33">D36+D42+D45</f>
        <v>103.995</v>
      </c>
      <c r="E33" s="216">
        <f t="shared" si="3"/>
        <v>106.71000000000001</v>
      </c>
      <c r="F33" s="216">
        <f t="shared" si="3"/>
        <v>106.89999999999999</v>
      </c>
      <c r="G33" s="216">
        <f t="shared" si="3"/>
        <v>106.89999999999999</v>
      </c>
      <c r="H33" s="216">
        <f t="shared" si="3"/>
        <v>107.27799999999999</v>
      </c>
      <c r="I33" s="216">
        <f t="shared" si="3"/>
        <v>107.662</v>
      </c>
    </row>
    <row r="34" spans="1:9" ht="18.75">
      <c r="A34" s="47" t="s">
        <v>268</v>
      </c>
      <c r="B34" s="33" t="s">
        <v>15</v>
      </c>
      <c r="C34" s="218">
        <f>'Прил 3 (расчет ИФО) (2)'!P25</f>
        <v>94</v>
      </c>
      <c r="D34" s="218">
        <f>'Прил 3 (расчет ИФО) (2)'!Q25</f>
        <v>106.39843589970572</v>
      </c>
      <c r="E34" s="218">
        <f>'Прил 3 (расчет ИФО) (2)'!R25</f>
        <v>102.78714500030782</v>
      </c>
      <c r="F34" s="216">
        <v>101.34</v>
      </c>
      <c r="G34" s="223">
        <f>'Прил 3 (расчет ИФО) (2)'!S25</f>
        <v>103.75249343079045</v>
      </c>
      <c r="H34" s="223">
        <f>'Прил 3 (расчет ИФО) (2)'!T25</f>
        <v>101.20226801094283</v>
      </c>
      <c r="I34" s="223">
        <f>'Прил 3 (расчет ИФО) (2)'!U25</f>
        <v>101.17684511675262</v>
      </c>
    </row>
    <row r="35" spans="1:9" ht="18.75">
      <c r="A35" s="44" t="s">
        <v>219</v>
      </c>
      <c r="B35" s="33"/>
      <c r="C35" s="218"/>
      <c r="D35" s="218"/>
      <c r="E35" s="218"/>
      <c r="F35" s="216"/>
      <c r="G35" s="223"/>
      <c r="H35" s="223"/>
      <c r="I35" s="223"/>
    </row>
    <row r="36" spans="1:9" ht="37.5">
      <c r="A36" s="47" t="s">
        <v>220</v>
      </c>
      <c r="B36" s="33" t="s">
        <v>13</v>
      </c>
      <c r="C36" s="363">
        <v>74.253</v>
      </c>
      <c r="D36" s="363">
        <v>54.115</v>
      </c>
      <c r="E36" s="363">
        <v>55</v>
      </c>
      <c r="F36" s="363">
        <v>55</v>
      </c>
      <c r="G36" s="363">
        <v>55</v>
      </c>
      <c r="H36" s="363">
        <v>55</v>
      </c>
      <c r="I36" s="363">
        <v>55</v>
      </c>
    </row>
    <row r="37" spans="1:9" ht="18.75">
      <c r="A37" s="47" t="s">
        <v>4</v>
      </c>
      <c r="B37" s="33" t="s">
        <v>15</v>
      </c>
      <c r="C37" s="370">
        <f>'Прил 3 (расчет ИФО) (2)'!P14</f>
        <v>103</v>
      </c>
      <c r="D37" s="370">
        <f>'Прил 3 (расчет ИФО) (2)'!Q14</f>
        <v>67.06349206349206</v>
      </c>
      <c r="E37" s="370">
        <f>'Прил 3 (расчет ИФО) (2)'!R14</f>
        <v>98.61932938856015</v>
      </c>
      <c r="F37" s="363">
        <v>100</v>
      </c>
      <c r="G37" s="363">
        <v>100</v>
      </c>
      <c r="H37" s="363">
        <v>100</v>
      </c>
      <c r="I37" s="363">
        <v>100</v>
      </c>
    </row>
    <row r="38" spans="1:9" ht="37.5" customHeight="1">
      <c r="A38" s="44" t="s">
        <v>221</v>
      </c>
      <c r="B38" s="33"/>
      <c r="C38" s="363"/>
      <c r="D38" s="363"/>
      <c r="E38" s="363"/>
      <c r="F38" s="363"/>
      <c r="G38" s="367"/>
      <c r="H38" s="363"/>
      <c r="I38" s="367"/>
    </row>
    <row r="39" spans="1:9" ht="37.5">
      <c r="A39" s="47" t="s">
        <v>220</v>
      </c>
      <c r="B39" s="33" t="s">
        <v>13</v>
      </c>
      <c r="C39" s="363"/>
      <c r="D39" s="363"/>
      <c r="E39" s="363"/>
      <c r="F39" s="363"/>
      <c r="G39" s="367"/>
      <c r="H39" s="363"/>
      <c r="I39" s="367"/>
    </row>
    <row r="40" spans="1:9" ht="18.75">
      <c r="A40" s="47" t="s">
        <v>4</v>
      </c>
      <c r="B40" s="33" t="s">
        <v>15</v>
      </c>
      <c r="C40" s="363"/>
      <c r="D40" s="363"/>
      <c r="E40" s="363"/>
      <c r="F40" s="363"/>
      <c r="G40" s="367"/>
      <c r="H40" s="363"/>
      <c r="I40" s="367"/>
    </row>
    <row r="41" spans="1:9" ht="37.5">
      <c r="A41" s="141" t="s">
        <v>222</v>
      </c>
      <c r="B41" s="33"/>
      <c r="C41" s="363"/>
      <c r="D41" s="363"/>
      <c r="E41" s="363"/>
      <c r="F41" s="367"/>
      <c r="G41" s="367"/>
      <c r="H41" s="368"/>
      <c r="I41" s="367"/>
    </row>
    <row r="42" spans="1:9" ht="37.5">
      <c r="A42" s="47" t="s">
        <v>223</v>
      </c>
      <c r="B42" s="33" t="s">
        <v>13</v>
      </c>
      <c r="C42" s="363">
        <v>29.506</v>
      </c>
      <c r="D42" s="363">
        <v>35.549</v>
      </c>
      <c r="E42" s="363">
        <v>37.31</v>
      </c>
      <c r="F42" s="367">
        <v>37.425</v>
      </c>
      <c r="G42" s="367">
        <v>37.425</v>
      </c>
      <c r="H42" s="368">
        <v>37.659</v>
      </c>
      <c r="I42" s="367">
        <v>37.896</v>
      </c>
    </row>
    <row r="43" spans="1:9" ht="18.75">
      <c r="A43" s="47" t="s">
        <v>4</v>
      </c>
      <c r="B43" s="33" t="s">
        <v>15</v>
      </c>
      <c r="C43" s="363">
        <v>96.47</v>
      </c>
      <c r="D43" s="363">
        <v>100.15</v>
      </c>
      <c r="E43" s="363">
        <v>101.05</v>
      </c>
      <c r="F43" s="368">
        <v>100</v>
      </c>
      <c r="G43" s="368">
        <v>100</v>
      </c>
      <c r="H43" s="368">
        <v>100</v>
      </c>
      <c r="I43" s="368">
        <v>100</v>
      </c>
    </row>
    <row r="44" spans="1:9" ht="56.25">
      <c r="A44" s="141" t="s">
        <v>224</v>
      </c>
      <c r="B44" s="33"/>
      <c r="C44" s="363"/>
      <c r="D44" s="363"/>
      <c r="E44" s="363"/>
      <c r="F44" s="368"/>
      <c r="G44" s="367"/>
      <c r="H44" s="368"/>
      <c r="I44" s="367"/>
    </row>
    <row r="45" spans="1:9" ht="37.5">
      <c r="A45" s="47" t="s">
        <v>223</v>
      </c>
      <c r="B45" s="33" t="s">
        <v>13</v>
      </c>
      <c r="C45" s="363">
        <v>14.955</v>
      </c>
      <c r="D45" s="363">
        <v>14.331</v>
      </c>
      <c r="E45" s="363">
        <v>14.4</v>
      </c>
      <c r="F45" s="368">
        <v>14.475</v>
      </c>
      <c r="G45" s="367">
        <v>14.475</v>
      </c>
      <c r="H45" s="368">
        <v>14.619</v>
      </c>
      <c r="I45" s="367">
        <v>14.766</v>
      </c>
    </row>
    <row r="46" spans="1:9" ht="37.5">
      <c r="A46" s="48" t="s">
        <v>225</v>
      </c>
      <c r="B46" s="35"/>
      <c r="C46" s="363"/>
      <c r="D46" s="363"/>
      <c r="E46" s="363"/>
      <c r="F46" s="368"/>
      <c r="G46" s="363"/>
      <c r="H46" s="368"/>
      <c r="I46" s="363"/>
    </row>
    <row r="47" spans="1:9" ht="18.75">
      <c r="A47" s="49" t="s">
        <v>18</v>
      </c>
      <c r="B47" s="33" t="s">
        <v>13</v>
      </c>
      <c r="C47" s="221">
        <v>2136.068</v>
      </c>
      <c r="D47" s="221">
        <v>2180.876</v>
      </c>
      <c r="E47" s="221">
        <v>2202.684</v>
      </c>
      <c r="F47" s="226">
        <v>2224.711</v>
      </c>
      <c r="G47" s="226">
        <v>2224.711</v>
      </c>
      <c r="H47" s="221">
        <v>2246.958</v>
      </c>
      <c r="I47" s="226">
        <v>2269.428</v>
      </c>
    </row>
    <row r="48" spans="1:9" ht="18.75">
      <c r="A48" s="49" t="s">
        <v>226</v>
      </c>
      <c r="B48" s="33" t="s">
        <v>15</v>
      </c>
      <c r="C48" s="373">
        <f>'Прил 3 (расчет ИФО) (2)'!P33</f>
        <v>90</v>
      </c>
      <c r="D48" s="373">
        <f>'Прил 3 (расчет ИФО) (2)'!Q33</f>
        <v>108.6716257557256</v>
      </c>
      <c r="E48" s="373">
        <f>'Прил 3 (расчет ИФО) (2)'!R33</f>
        <v>103.31923389286305</v>
      </c>
      <c r="F48" s="373">
        <f>'Прил 3 (расчет ИФО) (2)'!S33</f>
        <v>104.27967717567435</v>
      </c>
      <c r="G48" s="373">
        <v>101.43</v>
      </c>
      <c r="H48" s="373">
        <v>101.4</v>
      </c>
      <c r="I48" s="373">
        <v>101.4</v>
      </c>
    </row>
    <row r="49" spans="1:9" ht="18.75">
      <c r="A49" s="50" t="s">
        <v>227</v>
      </c>
      <c r="B49" s="35"/>
      <c r="C49" s="363"/>
      <c r="D49" s="363"/>
      <c r="E49" s="363"/>
      <c r="F49" s="368"/>
      <c r="G49" s="363"/>
      <c r="H49" s="368"/>
      <c r="I49" s="363"/>
    </row>
    <row r="50" spans="1:9" ht="18.75">
      <c r="A50" s="51" t="s">
        <v>228</v>
      </c>
      <c r="B50" s="33" t="s">
        <v>13</v>
      </c>
      <c r="C50" s="363"/>
      <c r="D50" s="363"/>
      <c r="E50" s="363"/>
      <c r="F50" s="363"/>
      <c r="G50" s="369"/>
      <c r="H50" s="363"/>
      <c r="I50" s="369"/>
    </row>
    <row r="51" spans="1:9" ht="18.75">
      <c r="A51" s="51" t="s">
        <v>20</v>
      </c>
      <c r="B51" s="33" t="s">
        <v>21</v>
      </c>
      <c r="C51" s="363"/>
      <c r="D51" s="363"/>
      <c r="E51" s="363"/>
      <c r="F51" s="363"/>
      <c r="G51" s="369"/>
      <c r="H51" s="363"/>
      <c r="I51" s="369"/>
    </row>
    <row r="52" spans="1:9" ht="18.75">
      <c r="A52" s="51" t="s">
        <v>22</v>
      </c>
      <c r="B52" s="33" t="s">
        <v>21</v>
      </c>
      <c r="C52" s="363"/>
      <c r="D52" s="363"/>
      <c r="E52" s="363"/>
      <c r="F52" s="363"/>
      <c r="G52" s="369"/>
      <c r="H52" s="363"/>
      <c r="I52" s="369"/>
    </row>
    <row r="53" spans="1:9" ht="18.75">
      <c r="A53" s="50" t="s">
        <v>229</v>
      </c>
      <c r="B53" s="35"/>
      <c r="C53" s="363"/>
      <c r="D53" s="363"/>
      <c r="E53" s="363"/>
      <c r="F53" s="368"/>
      <c r="G53" s="367"/>
      <c r="H53" s="368"/>
      <c r="I53" s="367"/>
    </row>
    <row r="54" spans="1:9" ht="18.75">
      <c r="A54" s="51" t="s">
        <v>230</v>
      </c>
      <c r="B54" s="33" t="s">
        <v>231</v>
      </c>
      <c r="C54" s="363"/>
      <c r="D54" s="363"/>
      <c r="E54" s="363"/>
      <c r="F54" s="363"/>
      <c r="G54" s="369"/>
      <c r="H54" s="363"/>
      <c r="I54" s="369"/>
    </row>
    <row r="55" spans="1:9" ht="18.75">
      <c r="A55" s="51" t="s">
        <v>232</v>
      </c>
      <c r="B55" s="33" t="s">
        <v>233</v>
      </c>
      <c r="C55" s="363"/>
      <c r="D55" s="363"/>
      <c r="E55" s="363"/>
      <c r="F55" s="363"/>
      <c r="G55" s="367"/>
      <c r="H55" s="363"/>
      <c r="I55" s="367"/>
    </row>
    <row r="56" spans="1:9" ht="37.5">
      <c r="A56" s="50" t="s">
        <v>234</v>
      </c>
      <c r="B56" s="33"/>
      <c r="C56" s="363"/>
      <c r="D56" s="363"/>
      <c r="E56" s="363"/>
      <c r="F56" s="363"/>
      <c r="G56" s="367"/>
      <c r="H56" s="363"/>
      <c r="I56" s="367"/>
    </row>
    <row r="57" spans="1:9" ht="18.75">
      <c r="A57" s="51" t="s">
        <v>24</v>
      </c>
      <c r="B57" s="33" t="s">
        <v>13</v>
      </c>
      <c r="C57" s="363">
        <v>1161.03</v>
      </c>
      <c r="D57" s="363">
        <v>1210.18</v>
      </c>
      <c r="E57" s="363">
        <v>1276.739</v>
      </c>
      <c r="F57" s="370">
        <v>1329.09</v>
      </c>
      <c r="G57" s="370">
        <v>1329.09</v>
      </c>
      <c r="H57" s="370">
        <v>1388.9</v>
      </c>
      <c r="I57" s="370">
        <v>2055.56</v>
      </c>
    </row>
    <row r="58" spans="1:9" ht="18.75">
      <c r="A58" s="51" t="s">
        <v>25</v>
      </c>
      <c r="B58" s="33" t="s">
        <v>15</v>
      </c>
      <c r="C58" s="363">
        <v>105.5</v>
      </c>
      <c r="D58" s="363">
        <v>99.5</v>
      </c>
      <c r="E58" s="363">
        <v>100</v>
      </c>
      <c r="F58" s="363">
        <v>100</v>
      </c>
      <c r="G58" s="363">
        <v>100</v>
      </c>
      <c r="H58" s="363">
        <v>100</v>
      </c>
      <c r="I58" s="363">
        <v>100</v>
      </c>
    </row>
    <row r="59" spans="1:9" ht="18.75">
      <c r="A59" s="48" t="s">
        <v>26</v>
      </c>
      <c r="B59" s="35"/>
      <c r="C59" s="363"/>
      <c r="D59" s="363"/>
      <c r="E59" s="363"/>
      <c r="F59" s="363"/>
      <c r="G59" s="367"/>
      <c r="H59" s="363"/>
      <c r="I59" s="367"/>
    </row>
    <row r="60" spans="1:9" ht="18.75">
      <c r="A60" s="49" t="s">
        <v>235</v>
      </c>
      <c r="B60" s="33" t="s">
        <v>27</v>
      </c>
      <c r="C60" s="371">
        <v>70</v>
      </c>
      <c r="D60" s="371">
        <f>D62+D66+D68+D69+D71+D72+D74</f>
        <v>64</v>
      </c>
      <c r="E60" s="371">
        <f>E62+E66+E68+E69+E71+E72+E74</f>
        <v>60</v>
      </c>
      <c r="F60" s="371">
        <f>F62+F66+F68+F69+F71+F72+F74</f>
        <v>60</v>
      </c>
      <c r="G60" s="371">
        <f aca="true" t="shared" si="4" ref="G60:I60">G62+G66+G68+G69+G71+G72+G74</f>
        <v>60</v>
      </c>
      <c r="H60" s="371">
        <f t="shared" si="4"/>
        <v>60</v>
      </c>
      <c r="I60" s="371">
        <f t="shared" si="4"/>
        <v>60</v>
      </c>
    </row>
    <row r="61" spans="1:9" ht="18.75">
      <c r="A61" s="49" t="s">
        <v>73</v>
      </c>
      <c r="B61" s="33"/>
      <c r="C61" s="363"/>
      <c r="D61" s="363"/>
      <c r="E61" s="363"/>
      <c r="F61" s="363"/>
      <c r="G61" s="369"/>
      <c r="H61" s="363"/>
      <c r="I61" s="369"/>
    </row>
    <row r="62" spans="1:9" ht="37.5">
      <c r="A62" s="49" t="s">
        <v>267</v>
      </c>
      <c r="B62" s="33" t="s">
        <v>27</v>
      </c>
      <c r="C62" s="363">
        <v>42</v>
      </c>
      <c r="D62" s="363">
        <v>36</v>
      </c>
      <c r="E62" s="363">
        <v>34</v>
      </c>
      <c r="F62" s="363">
        <v>34</v>
      </c>
      <c r="G62" s="363">
        <v>34</v>
      </c>
      <c r="H62" s="363">
        <v>34</v>
      </c>
      <c r="I62" s="363">
        <v>34</v>
      </c>
    </row>
    <row r="63" spans="1:9" ht="37.5">
      <c r="A63" s="49" t="s">
        <v>211</v>
      </c>
      <c r="B63" s="33" t="s">
        <v>27</v>
      </c>
      <c r="C63" s="363">
        <v>42</v>
      </c>
      <c r="D63" s="363">
        <v>36</v>
      </c>
      <c r="E63" s="363">
        <v>34</v>
      </c>
      <c r="F63" s="363">
        <v>34</v>
      </c>
      <c r="G63" s="363">
        <v>34</v>
      </c>
      <c r="H63" s="363">
        <v>34</v>
      </c>
      <c r="I63" s="363">
        <v>34</v>
      </c>
    </row>
    <row r="64" spans="1:9" ht="18.75">
      <c r="A64" s="49" t="s">
        <v>212</v>
      </c>
      <c r="B64" s="33" t="s">
        <v>27</v>
      </c>
      <c r="C64" s="363"/>
      <c r="D64" s="363"/>
      <c r="E64" s="363"/>
      <c r="F64" s="363"/>
      <c r="G64" s="369"/>
      <c r="H64" s="363"/>
      <c r="I64" s="369"/>
    </row>
    <row r="65" spans="1:9" ht="18.75">
      <c r="A65" s="49" t="s">
        <v>213</v>
      </c>
      <c r="B65" s="33" t="s">
        <v>27</v>
      </c>
      <c r="C65" s="363"/>
      <c r="D65" s="363"/>
      <c r="E65" s="363"/>
      <c r="F65" s="363"/>
      <c r="G65" s="369"/>
      <c r="H65" s="363"/>
      <c r="I65" s="369"/>
    </row>
    <row r="66" spans="1:9" ht="20.25" customHeight="1">
      <c r="A66" s="49" t="s">
        <v>49</v>
      </c>
      <c r="B66" s="33" t="s">
        <v>27</v>
      </c>
      <c r="C66" s="363">
        <v>1</v>
      </c>
      <c r="D66" s="363">
        <v>1</v>
      </c>
      <c r="E66" s="363">
        <v>1</v>
      </c>
      <c r="F66" s="363">
        <v>1</v>
      </c>
      <c r="G66" s="363">
        <v>1</v>
      </c>
      <c r="H66" s="363">
        <v>1</v>
      </c>
      <c r="I66" s="363">
        <v>1</v>
      </c>
    </row>
    <row r="67" spans="1:9" ht="18.75">
      <c r="A67" s="49" t="s">
        <v>50</v>
      </c>
      <c r="B67" s="33" t="s">
        <v>27</v>
      </c>
      <c r="C67" s="363"/>
      <c r="D67" s="363"/>
      <c r="E67" s="363"/>
      <c r="F67" s="363"/>
      <c r="G67" s="369"/>
      <c r="H67" s="363"/>
      <c r="I67" s="369"/>
    </row>
    <row r="68" spans="1:9" ht="37.5">
      <c r="A68" s="49" t="s">
        <v>214</v>
      </c>
      <c r="B68" s="33" t="s">
        <v>27</v>
      </c>
      <c r="C68" s="363">
        <v>2</v>
      </c>
      <c r="D68" s="363">
        <v>2</v>
      </c>
      <c r="E68" s="363">
        <v>2</v>
      </c>
      <c r="F68" s="363">
        <v>2</v>
      </c>
      <c r="G68" s="363">
        <v>2</v>
      </c>
      <c r="H68" s="363">
        <v>2</v>
      </c>
      <c r="I68" s="363">
        <v>2</v>
      </c>
    </row>
    <row r="69" spans="1:9" ht="56.25">
      <c r="A69" s="49" t="s">
        <v>215</v>
      </c>
      <c r="B69" s="33" t="s">
        <v>27</v>
      </c>
      <c r="C69" s="363">
        <v>1</v>
      </c>
      <c r="D69" s="363">
        <v>1</v>
      </c>
      <c r="E69" s="363">
        <v>1</v>
      </c>
      <c r="F69" s="363">
        <v>1</v>
      </c>
      <c r="G69" s="363">
        <v>1</v>
      </c>
      <c r="H69" s="363">
        <v>1</v>
      </c>
      <c r="I69" s="363">
        <v>1</v>
      </c>
    </row>
    <row r="70" spans="1:9" ht="18.75">
      <c r="A70" s="49" t="s">
        <v>19</v>
      </c>
      <c r="B70" s="33" t="s">
        <v>27</v>
      </c>
      <c r="C70" s="363"/>
      <c r="D70" s="363"/>
      <c r="E70" s="363"/>
      <c r="F70" s="363"/>
      <c r="G70" s="369"/>
      <c r="H70" s="363"/>
      <c r="I70" s="369"/>
    </row>
    <row r="71" spans="1:9" ht="37.5">
      <c r="A71" s="49" t="s">
        <v>216</v>
      </c>
      <c r="B71" s="33" t="s">
        <v>27</v>
      </c>
      <c r="C71" s="363">
        <v>9</v>
      </c>
      <c r="D71" s="363">
        <v>9</v>
      </c>
      <c r="E71" s="363">
        <v>9</v>
      </c>
      <c r="F71" s="363">
        <v>9</v>
      </c>
      <c r="G71" s="363">
        <v>9</v>
      </c>
      <c r="H71" s="363">
        <v>9</v>
      </c>
      <c r="I71" s="363">
        <v>9</v>
      </c>
    </row>
    <row r="72" spans="1:9" ht="18.75">
      <c r="A72" s="42" t="s">
        <v>249</v>
      </c>
      <c r="B72" s="33" t="s">
        <v>27</v>
      </c>
      <c r="C72" s="363">
        <v>1</v>
      </c>
      <c r="D72" s="363">
        <v>1</v>
      </c>
      <c r="E72" s="363">
        <v>1</v>
      </c>
      <c r="F72" s="363">
        <v>1</v>
      </c>
      <c r="G72" s="363">
        <v>1</v>
      </c>
      <c r="H72" s="363">
        <v>1</v>
      </c>
      <c r="I72" s="363">
        <v>1</v>
      </c>
    </row>
    <row r="73" spans="1:9" ht="18.75">
      <c r="A73" s="42" t="s">
        <v>250</v>
      </c>
      <c r="B73" s="33" t="s">
        <v>27</v>
      </c>
      <c r="C73" s="363"/>
      <c r="D73" s="363"/>
      <c r="E73" s="363"/>
      <c r="F73" s="363"/>
      <c r="G73" s="369"/>
      <c r="H73" s="363"/>
      <c r="I73" s="369"/>
    </row>
    <row r="74" spans="1:9" ht="18.75">
      <c r="A74" s="49" t="s">
        <v>55</v>
      </c>
      <c r="B74" s="33" t="s">
        <v>27</v>
      </c>
      <c r="C74" s="363">
        <v>14</v>
      </c>
      <c r="D74" s="363">
        <v>14</v>
      </c>
      <c r="E74" s="363">
        <v>12</v>
      </c>
      <c r="F74" s="363">
        <v>12</v>
      </c>
      <c r="G74" s="363">
        <v>12</v>
      </c>
      <c r="H74" s="363">
        <v>12</v>
      </c>
      <c r="I74" s="363">
        <v>12</v>
      </c>
    </row>
    <row r="75" spans="1:9" ht="37.5">
      <c r="A75" s="157" t="s">
        <v>81</v>
      </c>
      <c r="B75" s="33" t="s">
        <v>15</v>
      </c>
      <c r="C75" s="363"/>
      <c r="D75" s="363"/>
      <c r="E75" s="363"/>
      <c r="F75" s="363"/>
      <c r="G75" s="369"/>
      <c r="H75" s="363"/>
      <c r="I75" s="369"/>
    </row>
    <row r="76" spans="1:9" ht="19.5">
      <c r="A76" s="68" t="s">
        <v>80</v>
      </c>
      <c r="B76" s="33" t="s">
        <v>27</v>
      </c>
      <c r="C76" s="363">
        <v>61</v>
      </c>
      <c r="D76" s="363">
        <v>64</v>
      </c>
      <c r="E76" s="363">
        <v>60</v>
      </c>
      <c r="F76" s="363">
        <v>60</v>
      </c>
      <c r="G76" s="363">
        <v>60</v>
      </c>
      <c r="H76" s="363">
        <v>60</v>
      </c>
      <c r="I76" s="363">
        <v>60</v>
      </c>
    </row>
    <row r="77" spans="1:9" ht="37.5">
      <c r="A77" s="49" t="s">
        <v>89</v>
      </c>
      <c r="B77" s="33"/>
      <c r="C77" s="363">
        <v>21.759</v>
      </c>
      <c r="D77" s="363">
        <v>21.054</v>
      </c>
      <c r="E77" s="363">
        <v>19.141</v>
      </c>
      <c r="F77" s="363">
        <v>17.61</v>
      </c>
      <c r="G77" s="369">
        <v>17.748</v>
      </c>
      <c r="H77" s="363">
        <v>17.431</v>
      </c>
      <c r="I77" s="369">
        <v>17.129</v>
      </c>
    </row>
    <row r="78" spans="1:9" ht="18.75">
      <c r="A78" s="49" t="s">
        <v>71</v>
      </c>
      <c r="B78" s="33" t="s">
        <v>27</v>
      </c>
      <c r="C78" s="363">
        <v>147</v>
      </c>
      <c r="D78" s="363">
        <v>135</v>
      </c>
      <c r="E78" s="363">
        <v>132</v>
      </c>
      <c r="F78" s="363">
        <v>132</v>
      </c>
      <c r="G78" s="363">
        <v>132</v>
      </c>
      <c r="H78" s="363">
        <v>132</v>
      </c>
      <c r="I78" s="363">
        <v>132</v>
      </c>
    </row>
    <row r="79" spans="1:9" ht="39">
      <c r="A79" s="65" t="s">
        <v>5</v>
      </c>
      <c r="B79" s="36" t="s">
        <v>13</v>
      </c>
      <c r="C79" s="372">
        <v>159.445</v>
      </c>
      <c r="D79" s="372">
        <v>162.52</v>
      </c>
      <c r="E79" s="365">
        <v>170.81</v>
      </c>
      <c r="F79" s="365">
        <v>180.03</v>
      </c>
      <c r="G79" s="365">
        <v>179.86</v>
      </c>
      <c r="H79" s="365">
        <v>189.75</v>
      </c>
      <c r="I79" s="366">
        <v>200.4</v>
      </c>
    </row>
    <row r="80" spans="1:9" ht="18.75">
      <c r="A80" s="392" t="s">
        <v>144</v>
      </c>
      <c r="B80" s="393"/>
      <c r="C80" s="393"/>
      <c r="D80" s="393"/>
      <c r="E80" s="393"/>
      <c r="F80" s="393"/>
      <c r="G80" s="393"/>
      <c r="H80" s="393"/>
      <c r="I80" s="394"/>
    </row>
    <row r="81" spans="1:9" ht="19.5">
      <c r="A81" s="62" t="s">
        <v>145</v>
      </c>
      <c r="B81" s="38" t="s">
        <v>29</v>
      </c>
      <c r="C81" s="374">
        <v>12.52</v>
      </c>
      <c r="D81" s="374">
        <v>12.315</v>
      </c>
      <c r="E81" s="374">
        <v>12.315</v>
      </c>
      <c r="F81" s="374">
        <v>12.315</v>
      </c>
      <c r="G81" s="374">
        <v>12.315</v>
      </c>
      <c r="H81" s="374">
        <v>12.315</v>
      </c>
      <c r="I81" s="374">
        <v>12.315</v>
      </c>
    </row>
    <row r="82" spans="1:9" ht="39">
      <c r="A82" s="62" t="s">
        <v>83</v>
      </c>
      <c r="B82" s="38" t="s">
        <v>29</v>
      </c>
      <c r="C82" s="375">
        <f>C84+C88+C90+C91+C93+C94+C96+C97+C98+C99+C100</f>
        <v>3.13867</v>
      </c>
      <c r="D82" s="375">
        <f>D84+D88+D90+D91+D93+D94+D96+D97+D98+D99+D100</f>
        <v>3.0246199999999996</v>
      </c>
      <c r="E82" s="375">
        <f aca="true" t="shared" si="5" ref="E82:I82">E84+E88+E90+E91+E93+E94+E96+E97+E98+E99+E100</f>
        <v>2.97262</v>
      </c>
      <c r="F82" s="375">
        <f t="shared" si="5"/>
        <v>2.9606199999999996</v>
      </c>
      <c r="G82" s="375">
        <f t="shared" si="5"/>
        <v>2.9606199999999996</v>
      </c>
      <c r="H82" s="375">
        <f t="shared" si="5"/>
        <v>2.9716199999999997</v>
      </c>
      <c r="I82" s="375">
        <f t="shared" si="5"/>
        <v>2.9766199999999996</v>
      </c>
    </row>
    <row r="83" spans="1:9" ht="19.5">
      <c r="A83" s="39" t="s">
        <v>30</v>
      </c>
      <c r="B83" s="33"/>
      <c r="C83" s="216"/>
      <c r="D83" s="216"/>
      <c r="E83" s="216"/>
      <c r="F83" s="224"/>
      <c r="G83" s="217"/>
      <c r="H83" s="224"/>
      <c r="I83" s="217"/>
    </row>
    <row r="84" spans="1:9" ht="37.5">
      <c r="A84" s="52" t="s">
        <v>267</v>
      </c>
      <c r="B84" s="33" t="s">
        <v>29</v>
      </c>
      <c r="C84" s="363">
        <v>1.165</v>
      </c>
      <c r="D84" s="363">
        <v>1.024</v>
      </c>
      <c r="E84" s="363">
        <v>0.982</v>
      </c>
      <c r="F84" s="363">
        <v>0.982</v>
      </c>
      <c r="G84" s="363">
        <v>0.982</v>
      </c>
      <c r="H84" s="363">
        <v>0.987</v>
      </c>
      <c r="I84" s="364">
        <v>0.992</v>
      </c>
    </row>
    <row r="85" spans="1:9" ht="37.5">
      <c r="A85" s="40" t="s">
        <v>211</v>
      </c>
      <c r="B85" s="33" t="s">
        <v>29</v>
      </c>
      <c r="C85" s="363">
        <f>C84</f>
        <v>1.165</v>
      </c>
      <c r="D85" s="363">
        <f aca="true" t="shared" si="6" ref="D85:I85">D84</f>
        <v>1.024</v>
      </c>
      <c r="E85" s="363">
        <f t="shared" si="6"/>
        <v>0.982</v>
      </c>
      <c r="F85" s="363">
        <f t="shared" si="6"/>
        <v>0.982</v>
      </c>
      <c r="G85" s="363">
        <f t="shared" si="6"/>
        <v>0.982</v>
      </c>
      <c r="H85" s="363">
        <f t="shared" si="6"/>
        <v>0.987</v>
      </c>
      <c r="I85" s="363">
        <f t="shared" si="6"/>
        <v>0.992</v>
      </c>
    </row>
    <row r="86" spans="1:9" ht="18.75">
      <c r="A86" s="53" t="s">
        <v>212</v>
      </c>
      <c r="B86" s="33" t="s">
        <v>29</v>
      </c>
      <c r="C86" s="363"/>
      <c r="D86" s="363"/>
      <c r="E86" s="363"/>
      <c r="F86" s="363"/>
      <c r="G86" s="364"/>
      <c r="H86" s="363"/>
      <c r="I86" s="364"/>
    </row>
    <row r="87" spans="1:9" ht="18.75">
      <c r="A87" s="53" t="s">
        <v>213</v>
      </c>
      <c r="B87" s="33" t="s">
        <v>29</v>
      </c>
      <c r="C87" s="363"/>
      <c r="D87" s="363"/>
      <c r="E87" s="363"/>
      <c r="F87" s="363"/>
      <c r="G87" s="364"/>
      <c r="H87" s="363"/>
      <c r="I87" s="364"/>
    </row>
    <row r="88" spans="1:9" ht="18.75">
      <c r="A88" s="53" t="s">
        <v>49</v>
      </c>
      <c r="B88" s="33" t="s">
        <v>29</v>
      </c>
      <c r="C88" s="363">
        <v>0.015</v>
      </c>
      <c r="D88" s="363">
        <v>0.015</v>
      </c>
      <c r="E88" s="363">
        <v>0.015</v>
      </c>
      <c r="F88" s="363">
        <v>0.015</v>
      </c>
      <c r="G88" s="363">
        <v>0.015</v>
      </c>
      <c r="H88" s="363">
        <v>0.015</v>
      </c>
      <c r="I88" s="363">
        <v>0.015</v>
      </c>
    </row>
    <row r="89" spans="1:9" ht="18.75">
      <c r="A89" s="53" t="s">
        <v>50</v>
      </c>
      <c r="B89" s="33" t="s">
        <v>29</v>
      </c>
      <c r="C89" s="363"/>
      <c r="D89" s="363"/>
      <c r="E89" s="363"/>
      <c r="F89" s="363"/>
      <c r="G89" s="364"/>
      <c r="H89" s="363"/>
      <c r="I89" s="364"/>
    </row>
    <row r="90" spans="1:9" ht="37.5">
      <c r="A90" s="41" t="s">
        <v>214</v>
      </c>
      <c r="B90" s="33" t="s">
        <v>29</v>
      </c>
      <c r="C90" s="363">
        <v>0.06</v>
      </c>
      <c r="D90" s="363">
        <v>0.065</v>
      </c>
      <c r="E90" s="363">
        <v>0.065</v>
      </c>
      <c r="F90" s="363">
        <v>0.065</v>
      </c>
      <c r="G90" s="363">
        <v>0.065</v>
      </c>
      <c r="H90" s="363">
        <v>0.065</v>
      </c>
      <c r="I90" s="363">
        <v>0.065</v>
      </c>
    </row>
    <row r="91" spans="1:9" ht="18.75">
      <c r="A91" s="53" t="s">
        <v>215</v>
      </c>
      <c r="B91" s="33" t="s">
        <v>29</v>
      </c>
      <c r="C91" s="363">
        <v>0.018</v>
      </c>
      <c r="D91" s="363">
        <v>0.016</v>
      </c>
      <c r="E91" s="363">
        <v>0.016</v>
      </c>
      <c r="F91" s="363">
        <v>0.016</v>
      </c>
      <c r="G91" s="363">
        <v>0.016</v>
      </c>
      <c r="H91" s="363">
        <v>0.016</v>
      </c>
      <c r="I91" s="363">
        <v>0.016</v>
      </c>
    </row>
    <row r="92" spans="1:9" ht="18.75">
      <c r="A92" s="53" t="s">
        <v>19</v>
      </c>
      <c r="B92" s="33" t="s">
        <v>29</v>
      </c>
      <c r="C92" s="225"/>
      <c r="D92" s="225"/>
      <c r="E92" s="225"/>
      <c r="F92" s="225"/>
      <c r="G92" s="225"/>
      <c r="H92" s="225"/>
      <c r="I92" s="225"/>
    </row>
    <row r="93" spans="1:9" ht="37.5">
      <c r="A93" s="40" t="s">
        <v>216</v>
      </c>
      <c r="B93" s="33" t="s">
        <v>29</v>
      </c>
      <c r="C93" s="363">
        <v>0.115</v>
      </c>
      <c r="D93" s="363">
        <v>0.116</v>
      </c>
      <c r="E93" s="363">
        <v>0.119</v>
      </c>
      <c r="F93" s="363">
        <v>0.119</v>
      </c>
      <c r="G93" s="363">
        <v>0.119</v>
      </c>
      <c r="H93" s="363">
        <v>0.119</v>
      </c>
      <c r="I93" s="363">
        <v>0.119</v>
      </c>
    </row>
    <row r="94" spans="1:9" ht="18.75">
      <c r="A94" s="42" t="s">
        <v>249</v>
      </c>
      <c r="B94" s="33" t="s">
        <v>29</v>
      </c>
      <c r="C94" s="363">
        <v>0.146</v>
      </c>
      <c r="D94" s="363">
        <v>0.151</v>
      </c>
      <c r="E94" s="363">
        <v>0.146</v>
      </c>
      <c r="F94" s="363">
        <v>0.134</v>
      </c>
      <c r="G94" s="363">
        <v>0.134</v>
      </c>
      <c r="H94" s="363">
        <v>0.14</v>
      </c>
      <c r="I94" s="364">
        <v>0.14</v>
      </c>
    </row>
    <row r="95" spans="1:9" ht="18.75">
      <c r="A95" s="42" t="s">
        <v>250</v>
      </c>
      <c r="B95" s="33" t="s">
        <v>29</v>
      </c>
      <c r="C95" s="363"/>
      <c r="D95" s="363"/>
      <c r="E95" s="363"/>
      <c r="F95" s="363"/>
      <c r="G95" s="364"/>
      <c r="H95" s="363"/>
      <c r="I95" s="364"/>
    </row>
    <row r="96" spans="1:9" ht="37.5">
      <c r="A96" s="41" t="s">
        <v>48</v>
      </c>
      <c r="B96" s="33" t="s">
        <v>29</v>
      </c>
      <c r="C96" s="363">
        <v>0.48044</v>
      </c>
      <c r="D96" s="363">
        <v>0.48886</v>
      </c>
      <c r="E96" s="363">
        <v>0.48886</v>
      </c>
      <c r="F96" s="363">
        <v>0.48886</v>
      </c>
      <c r="G96" s="363">
        <v>0.48886</v>
      </c>
      <c r="H96" s="363">
        <v>0.48886</v>
      </c>
      <c r="I96" s="363">
        <v>0.48886</v>
      </c>
    </row>
    <row r="97" spans="1:9" ht="18.75">
      <c r="A97" s="53" t="s">
        <v>52</v>
      </c>
      <c r="B97" s="33" t="s">
        <v>29</v>
      </c>
      <c r="C97" s="363">
        <v>0.73143</v>
      </c>
      <c r="D97" s="363">
        <v>0.73516</v>
      </c>
      <c r="E97" s="363">
        <v>0.73516</v>
      </c>
      <c r="F97" s="363">
        <v>0.73516</v>
      </c>
      <c r="G97" s="363">
        <v>0.73516</v>
      </c>
      <c r="H97" s="363">
        <v>0.73516</v>
      </c>
      <c r="I97" s="363">
        <v>0.73516</v>
      </c>
    </row>
    <row r="98" spans="1:9" ht="37.5">
      <c r="A98" s="54" t="s">
        <v>349</v>
      </c>
      <c r="B98" s="33"/>
      <c r="C98" s="363">
        <v>0.262</v>
      </c>
      <c r="D98" s="363">
        <v>0.263</v>
      </c>
      <c r="E98" s="363">
        <v>0.263</v>
      </c>
      <c r="F98" s="363">
        <v>0.263</v>
      </c>
      <c r="G98" s="363">
        <v>0.263</v>
      </c>
      <c r="H98" s="363">
        <v>0.263</v>
      </c>
      <c r="I98" s="363">
        <v>0.263</v>
      </c>
    </row>
    <row r="99" spans="1:9" ht="18.75">
      <c r="A99" s="53" t="s">
        <v>53</v>
      </c>
      <c r="B99" s="33" t="s">
        <v>29</v>
      </c>
      <c r="C99" s="363">
        <v>0.1158</v>
      </c>
      <c r="D99" s="363">
        <v>0.1216</v>
      </c>
      <c r="E99" s="363">
        <v>0.1216</v>
      </c>
      <c r="F99" s="363">
        <v>0.1216</v>
      </c>
      <c r="G99" s="363">
        <v>0.1216</v>
      </c>
      <c r="H99" s="363">
        <v>0.1216</v>
      </c>
      <c r="I99" s="363">
        <v>0.1216</v>
      </c>
    </row>
    <row r="100" spans="1:9" ht="18.75">
      <c r="A100" s="53" t="s">
        <v>55</v>
      </c>
      <c r="B100" s="33" t="s">
        <v>29</v>
      </c>
      <c r="C100" s="363">
        <v>0.03</v>
      </c>
      <c r="D100" s="363">
        <v>0.029</v>
      </c>
      <c r="E100" s="363">
        <v>0.021</v>
      </c>
      <c r="F100" s="363">
        <v>0.021</v>
      </c>
      <c r="G100" s="363">
        <v>0.021</v>
      </c>
      <c r="H100" s="363">
        <v>0.021</v>
      </c>
      <c r="I100" s="363">
        <v>0.021</v>
      </c>
    </row>
    <row r="101" spans="1:9" ht="54.75" customHeight="1">
      <c r="A101" s="55" t="s">
        <v>60</v>
      </c>
      <c r="B101" s="33" t="s">
        <v>29</v>
      </c>
      <c r="C101" s="363">
        <f>C103+C105+C106</f>
        <v>0.9181900000000001</v>
      </c>
      <c r="D101" s="363">
        <f aca="true" t="shared" si="7" ref="D101:I101">D103+D105+D106</f>
        <v>0.93662</v>
      </c>
      <c r="E101" s="363">
        <f t="shared" si="7"/>
        <v>0.93662</v>
      </c>
      <c r="F101" s="363">
        <f t="shared" si="7"/>
        <v>0.93662</v>
      </c>
      <c r="G101" s="363">
        <f t="shared" si="7"/>
        <v>0.93662</v>
      </c>
      <c r="H101" s="363">
        <f t="shared" si="7"/>
        <v>0.93662</v>
      </c>
      <c r="I101" s="363">
        <f t="shared" si="7"/>
        <v>0.93662</v>
      </c>
    </row>
    <row r="102" spans="1:9" ht="18.75">
      <c r="A102" s="56" t="s">
        <v>54</v>
      </c>
      <c r="B102" s="33"/>
      <c r="C102" s="216"/>
      <c r="D102" s="216"/>
      <c r="E102" s="216"/>
      <c r="F102" s="216"/>
      <c r="G102" s="216"/>
      <c r="H102" s="216"/>
      <c r="I102" s="216"/>
    </row>
    <row r="103" spans="1:9" ht="37.5">
      <c r="A103" s="143" t="s">
        <v>264</v>
      </c>
      <c r="B103" s="33" t="s">
        <v>29</v>
      </c>
      <c r="C103" s="363">
        <v>0.0893</v>
      </c>
      <c r="D103" s="363">
        <v>0.0946</v>
      </c>
      <c r="E103" s="363">
        <v>0.0946</v>
      </c>
      <c r="F103" s="363">
        <v>0.0946</v>
      </c>
      <c r="G103" s="363">
        <v>0.0946</v>
      </c>
      <c r="H103" s="363">
        <v>0.0946</v>
      </c>
      <c r="I103" s="363">
        <v>0.0946</v>
      </c>
    </row>
    <row r="104" spans="1:9" ht="18.75">
      <c r="A104" s="144" t="s">
        <v>251</v>
      </c>
      <c r="B104" s="33" t="s">
        <v>29</v>
      </c>
      <c r="C104" s="363"/>
      <c r="D104" s="363"/>
      <c r="E104" s="363"/>
      <c r="F104" s="363"/>
      <c r="G104" s="364"/>
      <c r="H104" s="363"/>
      <c r="I104" s="364"/>
    </row>
    <row r="105" spans="1:9" ht="18.75">
      <c r="A105" s="145" t="s">
        <v>52</v>
      </c>
      <c r="B105" s="33"/>
      <c r="C105" s="363">
        <v>0.65045</v>
      </c>
      <c r="D105" s="363">
        <v>0.65516</v>
      </c>
      <c r="E105" s="363">
        <v>0.65516</v>
      </c>
      <c r="F105" s="363">
        <v>0.65516</v>
      </c>
      <c r="G105" s="363">
        <v>0.65516</v>
      </c>
      <c r="H105" s="363">
        <v>0.65516</v>
      </c>
      <c r="I105" s="363">
        <v>0.65516</v>
      </c>
    </row>
    <row r="106" spans="1:9" ht="18.75">
      <c r="A106" s="145" t="s">
        <v>348</v>
      </c>
      <c r="B106" s="33" t="s">
        <v>28</v>
      </c>
      <c r="C106" s="363">
        <v>0.17844</v>
      </c>
      <c r="D106" s="363">
        <v>0.18686</v>
      </c>
      <c r="E106" s="363">
        <v>0.18686</v>
      </c>
      <c r="F106" s="363">
        <v>0.18686</v>
      </c>
      <c r="G106" s="363">
        <v>0.18686</v>
      </c>
      <c r="H106" s="363">
        <v>0.18686</v>
      </c>
      <c r="I106" s="363">
        <v>0.18686</v>
      </c>
    </row>
    <row r="107" spans="1:9" ht="56.25">
      <c r="A107" s="57" t="s">
        <v>82</v>
      </c>
      <c r="B107" s="33" t="s">
        <v>29</v>
      </c>
      <c r="C107" s="376">
        <f aca="true" t="shared" si="8" ref="C107:I107">C109+C113+C115+C116+C118+C119+C121</f>
        <v>0.30400000000000005</v>
      </c>
      <c r="D107" s="376">
        <f t="shared" si="8"/>
        <v>0.30700000000000005</v>
      </c>
      <c r="E107" s="376">
        <f t="shared" si="8"/>
        <v>0.31</v>
      </c>
      <c r="F107" s="376">
        <f t="shared" si="8"/>
        <v>0.302</v>
      </c>
      <c r="G107" s="376">
        <f t="shared" si="8"/>
        <v>0.302</v>
      </c>
      <c r="H107" s="376">
        <f t="shared" si="8"/>
        <v>0.313</v>
      </c>
      <c r="I107" s="376">
        <f t="shared" si="8"/>
        <v>0.318</v>
      </c>
    </row>
    <row r="108" spans="1:9" ht="19.5">
      <c r="A108" s="39" t="s">
        <v>30</v>
      </c>
      <c r="B108" s="33"/>
      <c r="C108" s="363"/>
      <c r="D108" s="363"/>
      <c r="E108" s="363"/>
      <c r="F108" s="363"/>
      <c r="G108" s="364"/>
      <c r="H108" s="363"/>
      <c r="I108" s="364"/>
    </row>
    <row r="109" spans="1:9" ht="37.5">
      <c r="A109" s="58" t="s">
        <v>267</v>
      </c>
      <c r="B109" s="33" t="s">
        <v>29</v>
      </c>
      <c r="C109" s="363">
        <v>0.069</v>
      </c>
      <c r="D109" s="363">
        <v>0.069</v>
      </c>
      <c r="E109" s="363">
        <v>0.082</v>
      </c>
      <c r="F109" s="363">
        <v>0.082</v>
      </c>
      <c r="G109" s="363">
        <v>0.082</v>
      </c>
      <c r="H109" s="363">
        <v>0.087</v>
      </c>
      <c r="I109" s="364">
        <v>0.092</v>
      </c>
    </row>
    <row r="110" spans="1:9" ht="37.5">
      <c r="A110" s="59" t="s">
        <v>211</v>
      </c>
      <c r="B110" s="33" t="s">
        <v>28</v>
      </c>
      <c r="C110" s="363">
        <f>C109</f>
        <v>0.069</v>
      </c>
      <c r="D110" s="363">
        <f aca="true" t="shared" si="9" ref="D110:I110">D109</f>
        <v>0.069</v>
      </c>
      <c r="E110" s="363">
        <f t="shared" si="9"/>
        <v>0.082</v>
      </c>
      <c r="F110" s="363">
        <f t="shared" si="9"/>
        <v>0.082</v>
      </c>
      <c r="G110" s="363">
        <f t="shared" si="9"/>
        <v>0.082</v>
      </c>
      <c r="H110" s="363">
        <f t="shared" si="9"/>
        <v>0.087</v>
      </c>
      <c r="I110" s="363">
        <f t="shared" si="9"/>
        <v>0.092</v>
      </c>
    </row>
    <row r="111" spans="1:9" ht="18.75">
      <c r="A111" s="60" t="s">
        <v>212</v>
      </c>
      <c r="B111" s="33" t="s">
        <v>29</v>
      </c>
      <c r="C111" s="363"/>
      <c r="D111" s="363"/>
      <c r="E111" s="363"/>
      <c r="F111" s="363"/>
      <c r="G111" s="364"/>
      <c r="H111" s="363"/>
      <c r="I111" s="364"/>
    </row>
    <row r="112" spans="1:9" ht="18.75">
      <c r="A112" s="60" t="s">
        <v>213</v>
      </c>
      <c r="B112" s="33" t="s">
        <v>29</v>
      </c>
      <c r="C112" s="363"/>
      <c r="D112" s="363"/>
      <c r="E112" s="363"/>
      <c r="F112" s="363"/>
      <c r="G112" s="364"/>
      <c r="H112" s="363"/>
      <c r="I112" s="364"/>
    </row>
    <row r="113" spans="1:9" ht="24" customHeight="1">
      <c r="A113" s="42" t="s">
        <v>49</v>
      </c>
      <c r="B113" s="33" t="s">
        <v>29</v>
      </c>
      <c r="C113" s="363">
        <v>0.015</v>
      </c>
      <c r="D113" s="363">
        <v>0.015</v>
      </c>
      <c r="E113" s="363">
        <v>0.015</v>
      </c>
      <c r="F113" s="363">
        <v>0.015</v>
      </c>
      <c r="G113" s="363">
        <v>0.015</v>
      </c>
      <c r="H113" s="363">
        <v>0.015</v>
      </c>
      <c r="I113" s="363">
        <v>0.015</v>
      </c>
    </row>
    <row r="114" spans="1:9" ht="18.75">
      <c r="A114" s="60" t="s">
        <v>50</v>
      </c>
      <c r="B114" s="33" t="s">
        <v>28</v>
      </c>
      <c r="C114" s="363"/>
      <c r="D114" s="363"/>
      <c r="E114" s="363"/>
      <c r="F114" s="363"/>
      <c r="G114" s="364"/>
      <c r="H114" s="363"/>
      <c r="I114" s="364"/>
    </row>
    <row r="115" spans="1:9" ht="37.5">
      <c r="A115" s="61" t="s">
        <v>214</v>
      </c>
      <c r="B115" s="33" t="s">
        <v>28</v>
      </c>
      <c r="C115" s="363">
        <v>0.06</v>
      </c>
      <c r="D115" s="363">
        <v>0.065</v>
      </c>
      <c r="E115" s="363">
        <v>0.065</v>
      </c>
      <c r="F115" s="363">
        <v>0.065</v>
      </c>
      <c r="G115" s="363">
        <v>0.065</v>
      </c>
      <c r="H115" s="363">
        <v>0.065</v>
      </c>
      <c r="I115" s="363">
        <v>0.065</v>
      </c>
    </row>
    <row r="116" spans="1:9" ht="37.5">
      <c r="A116" s="60" t="s">
        <v>215</v>
      </c>
      <c r="B116" s="33" t="s">
        <v>28</v>
      </c>
      <c r="C116" s="363">
        <v>0.018</v>
      </c>
      <c r="D116" s="363">
        <v>0.016</v>
      </c>
      <c r="E116" s="363">
        <v>0.016</v>
      </c>
      <c r="F116" s="363">
        <v>0.016</v>
      </c>
      <c r="G116" s="363">
        <v>0.016</v>
      </c>
      <c r="H116" s="363">
        <v>0.016</v>
      </c>
      <c r="I116" s="363">
        <v>0.016</v>
      </c>
    </row>
    <row r="117" spans="1:9" ht="18.75">
      <c r="A117" s="60" t="s">
        <v>19</v>
      </c>
      <c r="B117" s="33" t="s">
        <v>28</v>
      </c>
      <c r="C117" s="363"/>
      <c r="D117" s="363"/>
      <c r="E117" s="363"/>
      <c r="F117" s="363"/>
      <c r="G117" s="364"/>
      <c r="H117" s="363"/>
      <c r="I117" s="364"/>
    </row>
    <row r="118" spans="1:9" ht="37.5">
      <c r="A118" s="60" t="s">
        <v>216</v>
      </c>
      <c r="B118" s="33" t="s">
        <v>28</v>
      </c>
      <c r="C118" s="363">
        <v>0.047</v>
      </c>
      <c r="D118" s="363">
        <v>0.048</v>
      </c>
      <c r="E118" s="363">
        <v>0.051</v>
      </c>
      <c r="F118" s="363">
        <v>0.051</v>
      </c>
      <c r="G118" s="363">
        <v>0.051</v>
      </c>
      <c r="H118" s="363">
        <v>0.051</v>
      </c>
      <c r="I118" s="363">
        <v>0.051</v>
      </c>
    </row>
    <row r="119" spans="1:9" ht="18.75">
      <c r="A119" s="42" t="s">
        <v>249</v>
      </c>
      <c r="B119" s="33"/>
      <c r="C119" s="363">
        <v>0.065</v>
      </c>
      <c r="D119" s="363">
        <v>0.065</v>
      </c>
      <c r="E119" s="363">
        <v>0.06</v>
      </c>
      <c r="F119" s="363">
        <v>0.052</v>
      </c>
      <c r="G119" s="363">
        <v>0.052</v>
      </c>
      <c r="H119" s="363">
        <v>0.058</v>
      </c>
      <c r="I119" s="364">
        <v>0.058</v>
      </c>
    </row>
    <row r="120" spans="1:9" ht="18.75">
      <c r="A120" s="42" t="s">
        <v>250</v>
      </c>
      <c r="B120" s="33"/>
      <c r="C120" s="363"/>
      <c r="D120" s="363"/>
      <c r="E120" s="363"/>
      <c r="F120" s="363"/>
      <c r="G120" s="364"/>
      <c r="H120" s="363"/>
      <c r="I120" s="364"/>
    </row>
    <row r="121" spans="1:9" ht="18.75">
      <c r="A121" s="60" t="s">
        <v>55</v>
      </c>
      <c r="B121" s="33" t="s">
        <v>28</v>
      </c>
      <c r="C121" s="363">
        <v>0.03</v>
      </c>
      <c r="D121" s="363">
        <v>0.029</v>
      </c>
      <c r="E121" s="363">
        <v>0.021</v>
      </c>
      <c r="F121" s="363">
        <v>0.021</v>
      </c>
      <c r="G121" s="363">
        <v>0.021</v>
      </c>
      <c r="H121" s="363">
        <v>0.021</v>
      </c>
      <c r="I121" s="363">
        <v>0.021</v>
      </c>
    </row>
    <row r="122" spans="1:9" ht="39">
      <c r="A122" s="43" t="s">
        <v>147</v>
      </c>
      <c r="B122" s="33" t="s">
        <v>15</v>
      </c>
      <c r="C122" s="363">
        <v>1.8</v>
      </c>
      <c r="D122" s="363">
        <v>3.28</v>
      </c>
      <c r="E122" s="363">
        <v>3.28</v>
      </c>
      <c r="F122" s="363">
        <v>3.28</v>
      </c>
      <c r="G122" s="363">
        <v>3.28</v>
      </c>
      <c r="H122" s="363">
        <v>3.28</v>
      </c>
      <c r="I122" s="363">
        <v>3.28</v>
      </c>
    </row>
    <row r="123" spans="1:9" ht="42" customHeight="1">
      <c r="A123" s="39" t="s">
        <v>86</v>
      </c>
      <c r="B123" s="33" t="s">
        <v>16</v>
      </c>
      <c r="C123" s="363">
        <v>29050</v>
      </c>
      <c r="D123" s="363">
        <v>31275</v>
      </c>
      <c r="E123" s="363">
        <v>32250</v>
      </c>
      <c r="F123" s="363">
        <v>33524</v>
      </c>
      <c r="G123" s="364">
        <v>33584</v>
      </c>
      <c r="H123" s="363">
        <v>34812</v>
      </c>
      <c r="I123" s="364">
        <v>36059</v>
      </c>
    </row>
    <row r="124" spans="1:9" ht="19.5">
      <c r="A124" s="39" t="s">
        <v>30</v>
      </c>
      <c r="B124" s="33"/>
      <c r="C124" s="363"/>
      <c r="D124" s="363"/>
      <c r="E124" s="363"/>
      <c r="F124" s="368"/>
      <c r="G124" s="364"/>
      <c r="H124" s="368"/>
      <c r="I124" s="364"/>
    </row>
    <row r="125" spans="1:9" ht="37.5">
      <c r="A125" s="52" t="s">
        <v>210</v>
      </c>
      <c r="B125" s="33" t="s">
        <v>16</v>
      </c>
      <c r="C125" s="373">
        <v>25859.44</v>
      </c>
      <c r="D125" s="373">
        <v>29120.2</v>
      </c>
      <c r="E125" s="373">
        <v>30004.84</v>
      </c>
      <c r="F125" s="373">
        <v>31103.02</v>
      </c>
      <c r="G125" s="373">
        <v>31103.02</v>
      </c>
      <c r="H125" s="373">
        <v>32295.87</v>
      </c>
      <c r="I125" s="373">
        <v>33206.14</v>
      </c>
    </row>
    <row r="126" spans="1:9" ht="37.5">
      <c r="A126" s="41" t="s">
        <v>211</v>
      </c>
      <c r="B126" s="33" t="s">
        <v>16</v>
      </c>
      <c r="C126" s="373">
        <f>C125</f>
        <v>25859.44</v>
      </c>
      <c r="D126" s="373">
        <f aca="true" t="shared" si="10" ref="D126:I126">D125</f>
        <v>29120.2</v>
      </c>
      <c r="E126" s="373">
        <f t="shared" si="10"/>
        <v>30004.84</v>
      </c>
      <c r="F126" s="373">
        <f t="shared" si="10"/>
        <v>31103.02</v>
      </c>
      <c r="G126" s="373">
        <f t="shared" si="10"/>
        <v>31103.02</v>
      </c>
      <c r="H126" s="373">
        <f t="shared" si="10"/>
        <v>32295.87</v>
      </c>
      <c r="I126" s="373">
        <f t="shared" si="10"/>
        <v>33206.14</v>
      </c>
    </row>
    <row r="127" spans="1:9" ht="18.75">
      <c r="A127" s="53" t="s">
        <v>212</v>
      </c>
      <c r="B127" s="33" t="s">
        <v>16</v>
      </c>
      <c r="C127" s="363"/>
      <c r="D127" s="363"/>
      <c r="E127" s="363"/>
      <c r="F127" s="363"/>
      <c r="G127" s="364"/>
      <c r="H127" s="363"/>
      <c r="I127" s="364"/>
    </row>
    <row r="128" spans="1:9" ht="18.75">
      <c r="A128" s="53" t="s">
        <v>213</v>
      </c>
      <c r="B128" s="33" t="s">
        <v>16</v>
      </c>
      <c r="C128" s="363"/>
      <c r="D128" s="363"/>
      <c r="E128" s="363"/>
      <c r="F128" s="363"/>
      <c r="G128" s="364"/>
      <c r="H128" s="363"/>
      <c r="I128" s="364"/>
    </row>
    <row r="129" spans="1:9" ht="18.75">
      <c r="A129" s="53" t="s">
        <v>49</v>
      </c>
      <c r="B129" s="33" t="s">
        <v>16</v>
      </c>
      <c r="C129" s="373">
        <v>49939</v>
      </c>
      <c r="D129" s="373">
        <v>52028</v>
      </c>
      <c r="E129" s="373">
        <v>52222</v>
      </c>
      <c r="F129" s="373">
        <v>52778</v>
      </c>
      <c r="G129" s="373">
        <v>52778</v>
      </c>
      <c r="H129" s="373">
        <v>53333</v>
      </c>
      <c r="I129" s="373">
        <v>53889</v>
      </c>
    </row>
    <row r="130" spans="1:9" ht="18.75">
      <c r="A130" s="53" t="s">
        <v>50</v>
      </c>
      <c r="B130" s="33" t="s">
        <v>16</v>
      </c>
      <c r="C130" s="373"/>
      <c r="D130" s="373"/>
      <c r="E130" s="373"/>
      <c r="F130" s="373"/>
      <c r="G130" s="373"/>
      <c r="H130" s="373"/>
      <c r="I130" s="373"/>
    </row>
    <row r="131" spans="1:9" ht="37.5">
      <c r="A131" s="61" t="s">
        <v>214</v>
      </c>
      <c r="B131" s="33" t="s">
        <v>16</v>
      </c>
      <c r="C131" s="373">
        <v>21416.94</v>
      </c>
      <c r="D131" s="373">
        <v>21628.59</v>
      </c>
      <c r="E131" s="373">
        <v>21997.56</v>
      </c>
      <c r="F131" s="373">
        <v>22705</v>
      </c>
      <c r="G131" s="373">
        <v>22705</v>
      </c>
      <c r="H131" s="373">
        <v>23069.36</v>
      </c>
      <c r="I131" s="373">
        <v>23441.03</v>
      </c>
    </row>
    <row r="132" spans="1:9" ht="18.75">
      <c r="A132" s="53" t="s">
        <v>215</v>
      </c>
      <c r="B132" s="33" t="s">
        <v>16</v>
      </c>
      <c r="C132" s="373">
        <v>21120.37</v>
      </c>
      <c r="D132" s="373">
        <v>21949.48</v>
      </c>
      <c r="E132" s="373">
        <v>22388.54</v>
      </c>
      <c r="F132" s="373">
        <v>23293.23</v>
      </c>
      <c r="G132" s="373">
        <v>23293.23</v>
      </c>
      <c r="H132" s="373">
        <v>23758.85</v>
      </c>
      <c r="I132" s="373">
        <v>24233.85</v>
      </c>
    </row>
    <row r="133" spans="1:9" ht="18.75">
      <c r="A133" s="41" t="s">
        <v>19</v>
      </c>
      <c r="B133" s="33" t="s">
        <v>16</v>
      </c>
      <c r="C133" s="363"/>
      <c r="D133" s="363"/>
      <c r="E133" s="363"/>
      <c r="F133" s="363"/>
      <c r="G133" s="364"/>
      <c r="H133" s="363"/>
      <c r="I133" s="364"/>
    </row>
    <row r="134" spans="1:9" ht="37.5">
      <c r="A134" s="52" t="s">
        <v>216</v>
      </c>
      <c r="B134" s="33" t="s">
        <v>16</v>
      </c>
      <c r="C134" s="373">
        <v>18696.4</v>
      </c>
      <c r="D134" s="373">
        <v>19359.2</v>
      </c>
      <c r="E134" s="373">
        <v>19945.6</v>
      </c>
      <c r="F134" s="373">
        <v>20743.5</v>
      </c>
      <c r="G134" s="373">
        <v>20743.5</v>
      </c>
      <c r="H134" s="373">
        <v>21573.2</v>
      </c>
      <c r="I134" s="373">
        <v>22436.1</v>
      </c>
    </row>
    <row r="135" spans="1:9" ht="18.75">
      <c r="A135" s="42" t="s">
        <v>249</v>
      </c>
      <c r="B135" s="33" t="s">
        <v>16</v>
      </c>
      <c r="C135" s="373">
        <v>33313.76</v>
      </c>
      <c r="D135" s="373">
        <v>37074.56</v>
      </c>
      <c r="E135" s="373">
        <v>32919.24</v>
      </c>
      <c r="F135" s="373">
        <v>36262.25</v>
      </c>
      <c r="G135" s="373">
        <v>36262.25</v>
      </c>
      <c r="H135" s="373">
        <v>36077.2</v>
      </c>
      <c r="I135" s="373">
        <v>37708.81</v>
      </c>
    </row>
    <row r="136" spans="1:9" ht="18.75">
      <c r="A136" s="42" t="s">
        <v>250</v>
      </c>
      <c r="B136" s="33" t="s">
        <v>16</v>
      </c>
      <c r="C136" s="363"/>
      <c r="D136" s="363"/>
      <c r="E136" s="363"/>
      <c r="F136" s="363"/>
      <c r="G136" s="364"/>
      <c r="H136" s="363"/>
      <c r="I136" s="364"/>
    </row>
    <row r="137" spans="1:9" ht="37.5">
      <c r="A137" s="52" t="s">
        <v>48</v>
      </c>
      <c r="B137" s="33" t="s">
        <v>16</v>
      </c>
      <c r="C137" s="373">
        <v>32827</v>
      </c>
      <c r="D137" s="373">
        <v>34027</v>
      </c>
      <c r="E137" s="373">
        <v>35490</v>
      </c>
      <c r="F137" s="373">
        <v>36909.77</v>
      </c>
      <c r="G137" s="373">
        <v>36909.77</v>
      </c>
      <c r="H137" s="373">
        <v>38386.16</v>
      </c>
      <c r="I137" s="373">
        <v>39921.6</v>
      </c>
    </row>
    <row r="138" spans="1:9" ht="18.75">
      <c r="A138" s="54" t="s">
        <v>52</v>
      </c>
      <c r="B138" s="33" t="s">
        <v>16</v>
      </c>
      <c r="C138" s="373">
        <v>30231</v>
      </c>
      <c r="D138" s="373">
        <v>31915</v>
      </c>
      <c r="E138" s="373">
        <v>33287.35</v>
      </c>
      <c r="F138" s="373">
        <v>34618.84</v>
      </c>
      <c r="G138" s="373">
        <v>34618.84</v>
      </c>
      <c r="H138" s="373">
        <v>36003.59</v>
      </c>
      <c r="I138" s="373">
        <v>37443.74</v>
      </c>
    </row>
    <row r="139" spans="1:9" ht="37.5">
      <c r="A139" s="54" t="s">
        <v>349</v>
      </c>
      <c r="B139" s="33"/>
      <c r="C139" s="373">
        <v>35819</v>
      </c>
      <c r="D139" s="373">
        <v>35932</v>
      </c>
      <c r="E139" s="373">
        <v>37477.08</v>
      </c>
      <c r="F139" s="373">
        <v>38976.76</v>
      </c>
      <c r="G139" s="373">
        <v>38976.76</v>
      </c>
      <c r="H139" s="373">
        <v>40535.21</v>
      </c>
      <c r="I139" s="373">
        <v>42156.61</v>
      </c>
    </row>
    <row r="140" spans="1:9" ht="18.75">
      <c r="A140" s="53" t="s">
        <v>53</v>
      </c>
      <c r="B140" s="33" t="s">
        <v>16</v>
      </c>
      <c r="C140" s="373">
        <v>34654</v>
      </c>
      <c r="D140" s="373">
        <v>36889</v>
      </c>
      <c r="E140" s="373">
        <v>38475.23</v>
      </c>
      <c r="F140" s="373">
        <v>40014.24</v>
      </c>
      <c r="G140" s="373">
        <v>40014.24</v>
      </c>
      <c r="H140" s="373">
        <v>41614.81</v>
      </c>
      <c r="I140" s="373">
        <v>43279.4</v>
      </c>
    </row>
    <row r="141" spans="1:9" ht="18.75">
      <c r="A141" s="53" t="s">
        <v>55</v>
      </c>
      <c r="B141" s="33" t="s">
        <v>16</v>
      </c>
      <c r="C141" s="373">
        <v>11423</v>
      </c>
      <c r="D141" s="373">
        <v>12483</v>
      </c>
      <c r="E141" s="373">
        <v>14055</v>
      </c>
      <c r="F141" s="373">
        <v>14617</v>
      </c>
      <c r="G141" s="373">
        <v>14617</v>
      </c>
      <c r="H141" s="373">
        <v>15201</v>
      </c>
      <c r="I141" s="373">
        <v>15810</v>
      </c>
    </row>
    <row r="142" spans="1:9" ht="58.9" customHeight="1">
      <c r="A142" s="55" t="s">
        <v>187</v>
      </c>
      <c r="B142" s="33" t="s">
        <v>16</v>
      </c>
      <c r="C142" s="373">
        <v>31702</v>
      </c>
      <c r="D142" s="373">
        <v>33123</v>
      </c>
      <c r="E142" s="373">
        <v>34547.29</v>
      </c>
      <c r="F142" s="373">
        <v>35929.18</v>
      </c>
      <c r="G142" s="373">
        <v>35929.18</v>
      </c>
      <c r="H142" s="373">
        <v>37366.35</v>
      </c>
      <c r="I142" s="373">
        <v>38861</v>
      </c>
    </row>
    <row r="143" spans="1:9" ht="18.75">
      <c r="A143" s="56" t="s">
        <v>186</v>
      </c>
      <c r="B143" s="33"/>
      <c r="C143" s="216"/>
      <c r="D143" s="216"/>
      <c r="E143" s="216"/>
      <c r="F143" s="216"/>
      <c r="G143" s="217"/>
      <c r="H143" s="216"/>
      <c r="I143" s="217"/>
    </row>
    <row r="144" spans="1:9" ht="37.5">
      <c r="A144" s="143" t="s">
        <v>264</v>
      </c>
      <c r="B144" s="33" t="s">
        <v>16</v>
      </c>
      <c r="C144" s="373">
        <v>35963</v>
      </c>
      <c r="D144" s="373">
        <v>37639</v>
      </c>
      <c r="E144" s="373">
        <v>39257</v>
      </c>
      <c r="F144" s="373">
        <v>40827.78</v>
      </c>
      <c r="G144" s="373">
        <v>40827.78</v>
      </c>
      <c r="H144" s="373">
        <v>42460.89</v>
      </c>
      <c r="I144" s="373">
        <v>44159.32</v>
      </c>
    </row>
    <row r="145" spans="1:9" ht="18.75">
      <c r="A145" s="144" t="s">
        <v>251</v>
      </c>
      <c r="B145" s="33"/>
      <c r="C145" s="363"/>
      <c r="D145" s="363"/>
      <c r="E145" s="363"/>
      <c r="F145" s="363"/>
      <c r="G145" s="364"/>
      <c r="H145" s="363"/>
      <c r="I145" s="364"/>
    </row>
    <row r="146" spans="1:9" ht="18.75">
      <c r="A146" s="145" t="s">
        <v>52</v>
      </c>
      <c r="B146" s="33" t="s">
        <v>16</v>
      </c>
      <c r="C146" s="373">
        <v>30827</v>
      </c>
      <c r="D146" s="373">
        <v>31633</v>
      </c>
      <c r="E146" s="373">
        <v>32993.22</v>
      </c>
      <c r="F146" s="373">
        <v>34312.95</v>
      </c>
      <c r="G146" s="373">
        <v>34312.95</v>
      </c>
      <c r="H146" s="373">
        <v>35685.47</v>
      </c>
      <c r="I146" s="373">
        <v>37112.88</v>
      </c>
    </row>
    <row r="147" spans="1:9" ht="19.9" customHeight="1">
      <c r="A147" s="145" t="s">
        <v>348</v>
      </c>
      <c r="B147" s="33" t="s">
        <v>16</v>
      </c>
      <c r="C147" s="373">
        <v>32658</v>
      </c>
      <c r="D147" s="373">
        <v>35806</v>
      </c>
      <c r="E147" s="373">
        <v>37345.66</v>
      </c>
      <c r="F147" s="373">
        <v>38839.48</v>
      </c>
      <c r="G147" s="373">
        <v>38839.48</v>
      </c>
      <c r="H147" s="373">
        <v>40393.06</v>
      </c>
      <c r="I147" s="373">
        <v>42008.79</v>
      </c>
    </row>
    <row r="148" spans="1:9" ht="19.9" customHeight="1">
      <c r="A148" s="377" t="s">
        <v>362</v>
      </c>
      <c r="B148" s="33" t="s">
        <v>16</v>
      </c>
      <c r="C148" s="373">
        <v>18038.8</v>
      </c>
      <c r="D148" s="373">
        <v>19816.62</v>
      </c>
      <c r="E148" s="373">
        <v>20678.22</v>
      </c>
      <c r="F148" s="373">
        <v>21931.27</v>
      </c>
      <c r="G148" s="373">
        <v>21931.27</v>
      </c>
      <c r="H148" s="373">
        <v>21695.22</v>
      </c>
      <c r="I148" s="373">
        <v>22074.85</v>
      </c>
    </row>
    <row r="149" spans="1:9" ht="42.75" customHeight="1">
      <c r="A149" s="70" t="s">
        <v>84</v>
      </c>
      <c r="B149" s="33"/>
      <c r="C149" s="363">
        <v>1094.13</v>
      </c>
      <c r="D149" s="363">
        <v>1135.14</v>
      </c>
      <c r="E149" s="363">
        <v>1150.41</v>
      </c>
      <c r="F149" s="363">
        <v>1191.03</v>
      </c>
      <c r="G149" s="363">
        <v>1193.14</v>
      </c>
      <c r="H149" s="363">
        <v>1241.37</v>
      </c>
      <c r="I149" s="364">
        <v>1288.01</v>
      </c>
    </row>
    <row r="150" spans="1:9" ht="18.75">
      <c r="A150" s="71" t="s">
        <v>30</v>
      </c>
      <c r="B150" s="33" t="s">
        <v>13</v>
      </c>
      <c r="C150" s="363"/>
      <c r="D150" s="363"/>
      <c r="E150" s="363"/>
      <c r="F150" s="363"/>
      <c r="G150" s="364"/>
      <c r="H150" s="363"/>
      <c r="I150" s="364"/>
    </row>
    <row r="151" spans="1:9" ht="37.5">
      <c r="A151" s="71" t="s">
        <v>85</v>
      </c>
      <c r="B151" s="33"/>
      <c r="C151" s="363">
        <v>68.22</v>
      </c>
      <c r="D151" s="363">
        <v>74.97</v>
      </c>
      <c r="E151" s="363">
        <v>78.98</v>
      </c>
      <c r="F151" s="363">
        <v>366.518</v>
      </c>
      <c r="G151" s="363">
        <v>81.47</v>
      </c>
      <c r="H151" s="363">
        <v>83.88</v>
      </c>
      <c r="I151" s="364">
        <v>86.85</v>
      </c>
    </row>
    <row r="152" spans="1:9" ht="37.5">
      <c r="A152" s="71" t="s">
        <v>90</v>
      </c>
      <c r="B152" s="33" t="s">
        <v>13</v>
      </c>
      <c r="C152" s="363">
        <v>361.515</v>
      </c>
      <c r="D152" s="363">
        <v>357.829</v>
      </c>
      <c r="E152" s="363">
        <v>353.577</v>
      </c>
      <c r="F152" s="363">
        <v>366.518</v>
      </c>
      <c r="G152" s="363">
        <v>366.518</v>
      </c>
      <c r="H152" s="363">
        <v>382.512</v>
      </c>
      <c r="I152" s="364">
        <v>395.286</v>
      </c>
    </row>
    <row r="153" spans="1:9" ht="37.5">
      <c r="A153" s="71" t="s">
        <v>148</v>
      </c>
      <c r="B153" s="33" t="s">
        <v>13</v>
      </c>
      <c r="C153" s="363">
        <v>615.37</v>
      </c>
      <c r="D153" s="363">
        <v>648.39</v>
      </c>
      <c r="E153" s="363">
        <v>676.28</v>
      </c>
      <c r="F153" s="363">
        <v>703.33</v>
      </c>
      <c r="G153" s="364">
        <v>703.33</v>
      </c>
      <c r="H153" s="363">
        <v>731.46</v>
      </c>
      <c r="I153" s="364">
        <v>760.72</v>
      </c>
    </row>
    <row r="154" spans="1:9" ht="19.5">
      <c r="A154" s="70" t="s">
        <v>31</v>
      </c>
      <c r="B154" s="33" t="s">
        <v>13</v>
      </c>
      <c r="C154" s="221">
        <v>6.4</v>
      </c>
      <c r="D154" s="221">
        <v>6.4</v>
      </c>
      <c r="E154" s="221">
        <v>6.4</v>
      </c>
      <c r="F154" s="221">
        <v>6.4</v>
      </c>
      <c r="G154" s="221">
        <v>6.4</v>
      </c>
      <c r="H154" s="221">
        <v>6.4</v>
      </c>
      <c r="I154" s="221">
        <v>6.4</v>
      </c>
    </row>
    <row r="155" spans="1:9" ht="19.5">
      <c r="A155" s="70" t="s">
        <v>6</v>
      </c>
      <c r="B155" s="33" t="s">
        <v>13</v>
      </c>
      <c r="C155" s="213" t="s">
        <v>347</v>
      </c>
      <c r="D155" s="213" t="s">
        <v>347</v>
      </c>
      <c r="E155" s="213" t="s">
        <v>347</v>
      </c>
      <c r="F155" s="213" t="s">
        <v>347</v>
      </c>
      <c r="G155" s="213" t="s">
        <v>347</v>
      </c>
      <c r="H155" s="213" t="s">
        <v>347</v>
      </c>
      <c r="I155" s="213" t="s">
        <v>347</v>
      </c>
    </row>
    <row r="156" spans="1:14" ht="39">
      <c r="A156" s="158" t="s">
        <v>168</v>
      </c>
      <c r="B156" s="36" t="s">
        <v>13</v>
      </c>
      <c r="C156" s="213" t="s">
        <v>347</v>
      </c>
      <c r="D156" s="213" t="s">
        <v>347</v>
      </c>
      <c r="E156" s="213" t="s">
        <v>347</v>
      </c>
      <c r="F156" s="213" t="s">
        <v>347</v>
      </c>
      <c r="G156" s="213" t="s">
        <v>347</v>
      </c>
      <c r="H156" s="213" t="s">
        <v>347</v>
      </c>
      <c r="I156" s="213" t="s">
        <v>347</v>
      </c>
      <c r="N156" t="s">
        <v>189</v>
      </c>
    </row>
    <row r="157" spans="1:9" ht="18.75">
      <c r="A157" s="392" t="s">
        <v>181</v>
      </c>
      <c r="B157" s="393"/>
      <c r="C157" s="393"/>
      <c r="D157" s="393"/>
      <c r="E157" s="393"/>
      <c r="F157" s="393"/>
      <c r="G157" s="393"/>
      <c r="H157" s="393"/>
      <c r="I157" s="394"/>
    </row>
    <row r="158" spans="1:9" ht="39">
      <c r="A158" s="124" t="s">
        <v>175</v>
      </c>
      <c r="B158" s="36" t="s">
        <v>13</v>
      </c>
      <c r="C158" s="378">
        <v>172.04</v>
      </c>
      <c r="D158" s="378">
        <v>153.1</v>
      </c>
      <c r="E158" s="378">
        <v>169.7</v>
      </c>
      <c r="F158" s="378">
        <v>173.8</v>
      </c>
      <c r="G158" s="378">
        <v>173.8</v>
      </c>
      <c r="H158" s="378">
        <v>174.8</v>
      </c>
      <c r="I158" s="379">
        <v>176</v>
      </c>
    </row>
    <row r="159" spans="1:9" ht="18.75">
      <c r="A159" s="71" t="s">
        <v>30</v>
      </c>
      <c r="B159" s="36" t="s">
        <v>13</v>
      </c>
      <c r="C159" s="374"/>
      <c r="D159" s="374"/>
      <c r="E159" s="374"/>
      <c r="F159" s="374"/>
      <c r="G159" s="380"/>
      <c r="H159" s="374"/>
      <c r="I159" s="380"/>
    </row>
    <row r="160" spans="1:9" ht="18.75">
      <c r="A160" s="15" t="s">
        <v>173</v>
      </c>
      <c r="B160" s="36" t="s">
        <v>13</v>
      </c>
      <c r="C160" s="363">
        <v>160.5</v>
      </c>
      <c r="D160" s="363">
        <v>142.8</v>
      </c>
      <c r="E160" s="363">
        <v>159</v>
      </c>
      <c r="F160" s="363">
        <v>159.8</v>
      </c>
      <c r="G160" s="364">
        <v>159.8</v>
      </c>
      <c r="H160" s="363">
        <v>160.7</v>
      </c>
      <c r="I160" s="364">
        <v>161.6</v>
      </c>
    </row>
    <row r="161" spans="1:9" ht="18.75">
      <c r="A161" s="15" t="s">
        <v>174</v>
      </c>
      <c r="B161" s="36" t="s">
        <v>13</v>
      </c>
      <c r="C161" s="364">
        <v>9</v>
      </c>
      <c r="D161" s="364">
        <v>7.1</v>
      </c>
      <c r="E161" s="364">
        <v>8.7</v>
      </c>
      <c r="F161" s="364">
        <v>9.1</v>
      </c>
      <c r="G161" s="364">
        <v>9.1</v>
      </c>
      <c r="H161" s="364">
        <v>9.2</v>
      </c>
      <c r="I161" s="364">
        <v>9.2</v>
      </c>
    </row>
    <row r="162" spans="1:9" ht="18.75">
      <c r="A162" s="136" t="s">
        <v>169</v>
      </c>
      <c r="B162" s="36" t="s">
        <v>13</v>
      </c>
      <c r="C162" s="363">
        <v>7.9</v>
      </c>
      <c r="D162" s="364">
        <v>6</v>
      </c>
      <c r="E162" s="364">
        <v>7</v>
      </c>
      <c r="F162" s="364">
        <v>7</v>
      </c>
      <c r="G162" s="364">
        <v>7</v>
      </c>
      <c r="H162" s="364">
        <v>7</v>
      </c>
      <c r="I162" s="364">
        <v>7</v>
      </c>
    </row>
    <row r="163" spans="1:9" ht="31.5">
      <c r="A163" s="130" t="s">
        <v>188</v>
      </c>
      <c r="B163" s="36" t="s">
        <v>13</v>
      </c>
      <c r="C163" s="363">
        <v>1344.6</v>
      </c>
      <c r="D163" s="383" t="s">
        <v>347</v>
      </c>
      <c r="E163" s="383" t="s">
        <v>347</v>
      </c>
      <c r="F163" s="383" t="s">
        <v>347</v>
      </c>
      <c r="G163" s="383" t="s">
        <v>347</v>
      </c>
      <c r="H163" s="383" t="s">
        <v>347</v>
      </c>
      <c r="I163" s="383" t="s">
        <v>347</v>
      </c>
    </row>
    <row r="164" spans="1:9" ht="18.75">
      <c r="A164" s="130" t="s">
        <v>185</v>
      </c>
      <c r="B164" s="36" t="s">
        <v>13</v>
      </c>
      <c r="C164" s="364">
        <v>7.9</v>
      </c>
      <c r="D164" s="364">
        <v>6</v>
      </c>
      <c r="E164" s="364">
        <v>7</v>
      </c>
      <c r="F164" s="364">
        <v>7</v>
      </c>
      <c r="G164" s="364">
        <v>7</v>
      </c>
      <c r="H164" s="364">
        <v>7</v>
      </c>
      <c r="I164" s="364">
        <v>7</v>
      </c>
    </row>
    <row r="165" spans="1:12" ht="18.75">
      <c r="A165" s="136" t="s">
        <v>170</v>
      </c>
      <c r="B165" s="36" t="s">
        <v>13</v>
      </c>
      <c r="C165" s="363">
        <v>1.1</v>
      </c>
      <c r="D165" s="363">
        <v>1.1</v>
      </c>
      <c r="E165" s="363">
        <v>1.7</v>
      </c>
      <c r="F165" s="363">
        <v>2.1</v>
      </c>
      <c r="G165" s="363">
        <v>2.1</v>
      </c>
      <c r="H165" s="363">
        <v>2.2</v>
      </c>
      <c r="I165" s="364">
        <v>2.2</v>
      </c>
      <c r="L165" t="s">
        <v>177</v>
      </c>
    </row>
    <row r="166" spans="1:12" ht="26.45" customHeight="1">
      <c r="A166" s="130" t="s">
        <v>190</v>
      </c>
      <c r="B166" s="36" t="s">
        <v>13</v>
      </c>
      <c r="C166" s="363">
        <v>647.2</v>
      </c>
      <c r="D166" s="383" t="s">
        <v>347</v>
      </c>
      <c r="E166" s="383" t="s">
        <v>347</v>
      </c>
      <c r="F166" s="383" t="s">
        <v>347</v>
      </c>
      <c r="G166" s="383" t="s">
        <v>347</v>
      </c>
      <c r="H166" s="383" t="s">
        <v>347</v>
      </c>
      <c r="I166" s="383" t="s">
        <v>347</v>
      </c>
      <c r="L166" t="s">
        <v>176</v>
      </c>
    </row>
    <row r="167" spans="1:9" ht="18.75">
      <c r="A167" s="15" t="s">
        <v>182</v>
      </c>
      <c r="B167" s="36"/>
      <c r="C167" s="363">
        <f>C168+C169</f>
        <v>2.54</v>
      </c>
      <c r="D167" s="363">
        <f aca="true" t="shared" si="11" ref="D167:I167">D168+D169</f>
        <v>3.2</v>
      </c>
      <c r="E167" s="363">
        <f t="shared" si="11"/>
        <v>2</v>
      </c>
      <c r="F167" s="363">
        <f t="shared" si="11"/>
        <v>1.5999999999999999</v>
      </c>
      <c r="G167" s="363">
        <f t="shared" si="11"/>
        <v>4.9</v>
      </c>
      <c r="H167" s="363">
        <f t="shared" si="11"/>
        <v>4.9</v>
      </c>
      <c r="I167" s="363">
        <f t="shared" si="11"/>
        <v>5.2</v>
      </c>
    </row>
    <row r="168" spans="1:9" ht="18.75">
      <c r="A168" s="129" t="s">
        <v>171</v>
      </c>
      <c r="B168" s="36" t="s">
        <v>13</v>
      </c>
      <c r="C168" s="372">
        <v>2.5</v>
      </c>
      <c r="D168" s="372">
        <v>3.1</v>
      </c>
      <c r="E168" s="372">
        <v>0.6</v>
      </c>
      <c r="F168" s="372">
        <v>0.2</v>
      </c>
      <c r="G168" s="372">
        <v>0.2</v>
      </c>
      <c r="H168" s="372">
        <v>0</v>
      </c>
      <c r="I168" s="366">
        <v>0</v>
      </c>
    </row>
    <row r="169" spans="1:9" s="133" customFormat="1" ht="33.75" customHeight="1">
      <c r="A169" s="131" t="s">
        <v>172</v>
      </c>
      <c r="B169" s="132" t="s">
        <v>13</v>
      </c>
      <c r="C169" s="381">
        <v>0.04</v>
      </c>
      <c r="D169" s="381">
        <v>0.1</v>
      </c>
      <c r="E169" s="381">
        <v>1.4</v>
      </c>
      <c r="F169" s="381">
        <v>1.4</v>
      </c>
      <c r="G169" s="382">
        <v>4.7</v>
      </c>
      <c r="H169" s="381">
        <v>4.9</v>
      </c>
      <c r="I169" s="382">
        <v>5.2</v>
      </c>
    </row>
  </sheetData>
  <mergeCells count="17">
    <mergeCell ref="H1:I1"/>
    <mergeCell ref="H2:I2"/>
    <mergeCell ref="D6:D8"/>
    <mergeCell ref="C6:C8"/>
    <mergeCell ref="E6:E8"/>
    <mergeCell ref="A4:I4"/>
    <mergeCell ref="H7:H8"/>
    <mergeCell ref="I7:I8"/>
    <mergeCell ref="F6:I6"/>
    <mergeCell ref="A6:A8"/>
    <mergeCell ref="B6:B8"/>
    <mergeCell ref="A1:G1"/>
    <mergeCell ref="A9:I9"/>
    <mergeCell ref="A27:I27"/>
    <mergeCell ref="A157:I157"/>
    <mergeCell ref="A80:I80"/>
    <mergeCell ref="F7:G7"/>
  </mergeCells>
  <printOptions horizontalCentered="1"/>
  <pageMargins left="0.3937007874015748" right="0.3937007874015748" top="0.1968503937007874" bottom="0.1968503937007874" header="0" footer="0"/>
  <pageSetup fitToHeight="0" horizontalDpi="600" verticalDpi="600" orientation="landscape" paperSize="9" scale="68" r:id="rId1"/>
  <rowBreaks count="4" manualBreakCount="4">
    <brk id="26" max="16383" man="1"/>
    <brk id="52" max="16383" man="1"/>
    <brk id="79" max="16383" man="1"/>
    <brk id="13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</sheetPr>
  <dimension ref="A2:AN67"/>
  <sheetViews>
    <sheetView view="pageBreakPreview" zoomScale="75" zoomScaleSheetLayoutView="75" workbookViewId="0" topLeftCell="A1">
      <pane xSplit="1" ySplit="7" topLeftCell="P41" activePane="bottomRight" state="frozen"/>
      <selection pane="topRight" activeCell="B1" sqref="B1"/>
      <selection pane="bottomLeft" activeCell="A8" sqref="A8"/>
      <selection pane="bottomRight" activeCell="AM69" sqref="AM69"/>
    </sheetView>
  </sheetViews>
  <sheetFormatPr defaultColWidth="9.00390625" defaultRowHeight="12.75"/>
  <cols>
    <col min="1" max="1" width="35.875" style="0" customWidth="1"/>
    <col min="2" max="2" width="20.125" style="0" customWidth="1"/>
    <col min="3" max="14" width="9.75390625" style="0" customWidth="1"/>
    <col min="15" max="16" width="9.125" style="0" customWidth="1"/>
    <col min="17" max="17" width="10.25390625" style="0" customWidth="1"/>
    <col min="18" max="18" width="9.00390625" style="0" customWidth="1"/>
    <col min="19" max="20" width="9.25390625" style="0" customWidth="1"/>
    <col min="21" max="25" width="9.75390625" style="0" customWidth="1"/>
    <col min="26" max="26" width="8.75390625" style="0" customWidth="1"/>
    <col min="27" max="27" width="9.75390625" style="0" customWidth="1"/>
    <col min="28" max="29" width="10.25390625" style="0" customWidth="1"/>
    <col min="30" max="32" width="9.75390625" style="0" customWidth="1"/>
  </cols>
  <sheetData>
    <row r="1" ht="27" customHeight="1"/>
    <row r="2" spans="3:35" ht="15.75" customHeight="1">
      <c r="C2" s="420" t="s">
        <v>91</v>
      </c>
      <c r="D2" s="420"/>
      <c r="E2" s="420"/>
      <c r="F2" s="420"/>
      <c r="G2" s="420"/>
      <c r="H2" s="420"/>
      <c r="I2" s="420"/>
      <c r="J2" s="420"/>
      <c r="K2" s="420"/>
      <c r="L2" s="420"/>
      <c r="M2" s="420"/>
      <c r="N2" s="420"/>
      <c r="O2" s="420"/>
      <c r="P2" s="420"/>
      <c r="Q2" s="421" t="s">
        <v>68</v>
      </c>
      <c r="R2" s="422"/>
      <c r="S2" s="422"/>
      <c r="T2" s="422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</row>
    <row r="4" spans="1:40" ht="15.75">
      <c r="A4" s="150"/>
      <c r="B4" s="410" t="s">
        <v>194</v>
      </c>
      <c r="C4" s="423" t="s">
        <v>8</v>
      </c>
      <c r="D4" s="423"/>
      <c r="E4" s="423"/>
      <c r="F4" s="423"/>
      <c r="G4" s="423"/>
      <c r="H4" s="424"/>
      <c r="I4" s="425" t="s">
        <v>63</v>
      </c>
      <c r="J4" s="423"/>
      <c r="K4" s="423"/>
      <c r="L4" s="423"/>
      <c r="M4" s="423"/>
      <c r="N4" s="423"/>
      <c r="O4" s="423"/>
      <c r="P4" s="423"/>
      <c r="Q4" s="423"/>
      <c r="R4" s="423"/>
      <c r="S4" s="423"/>
      <c r="T4" s="424"/>
      <c r="U4" s="414" t="s">
        <v>64</v>
      </c>
      <c r="V4" s="414"/>
      <c r="W4" s="414"/>
      <c r="X4" s="414"/>
      <c r="Y4" s="414"/>
      <c r="Z4" s="414"/>
      <c r="AA4" s="414"/>
      <c r="AB4" s="414"/>
      <c r="AC4" s="414"/>
      <c r="AD4" s="414"/>
      <c r="AE4" s="414"/>
      <c r="AF4" s="414"/>
      <c r="AG4" s="414"/>
      <c r="AH4" s="414"/>
      <c r="AI4" s="414"/>
      <c r="AJ4" s="414"/>
      <c r="AK4" s="414"/>
      <c r="AL4" s="414"/>
      <c r="AM4" s="3"/>
      <c r="AN4" s="3"/>
    </row>
    <row r="5" spans="1:39" ht="58.5" customHeight="1">
      <c r="A5" s="151"/>
      <c r="B5" s="410"/>
      <c r="C5" s="416" t="s">
        <v>66</v>
      </c>
      <c r="D5" s="416"/>
      <c r="E5" s="416"/>
      <c r="F5" s="416"/>
      <c r="G5" s="416"/>
      <c r="H5" s="417"/>
      <c r="I5" s="415" t="s">
        <v>3</v>
      </c>
      <c r="J5" s="416"/>
      <c r="K5" s="416"/>
      <c r="L5" s="416"/>
      <c r="M5" s="416"/>
      <c r="N5" s="417"/>
      <c r="O5" s="415" t="s">
        <v>76</v>
      </c>
      <c r="P5" s="416"/>
      <c r="Q5" s="416"/>
      <c r="R5" s="416"/>
      <c r="S5" s="416"/>
      <c r="T5" s="417"/>
      <c r="U5" s="415" t="s">
        <v>2</v>
      </c>
      <c r="V5" s="416"/>
      <c r="W5" s="416"/>
      <c r="X5" s="416"/>
      <c r="Y5" s="416"/>
      <c r="Z5" s="417"/>
      <c r="AA5" s="415" t="s">
        <v>78</v>
      </c>
      <c r="AB5" s="416"/>
      <c r="AC5" s="416"/>
      <c r="AD5" s="416"/>
      <c r="AE5" s="416"/>
      <c r="AF5" s="417"/>
      <c r="AG5" s="415" t="s">
        <v>65</v>
      </c>
      <c r="AH5" s="416"/>
      <c r="AI5" s="416"/>
      <c r="AJ5" s="416"/>
      <c r="AK5" s="416"/>
      <c r="AL5" s="417"/>
      <c r="AM5" s="3"/>
    </row>
    <row r="6" spans="1:40" ht="15.75" customHeight="1">
      <c r="A6" s="151"/>
      <c r="B6" s="410"/>
      <c r="C6" s="411" t="s">
        <v>282</v>
      </c>
      <c r="D6" s="418" t="s">
        <v>353</v>
      </c>
      <c r="E6" s="413" t="s">
        <v>354</v>
      </c>
      <c r="F6" s="413" t="s">
        <v>355</v>
      </c>
      <c r="G6" s="413"/>
      <c r="H6" s="413"/>
      <c r="I6" s="411" t="s">
        <v>282</v>
      </c>
      <c r="J6" s="418" t="s">
        <v>353</v>
      </c>
      <c r="K6" s="413" t="s">
        <v>354</v>
      </c>
      <c r="L6" s="413" t="s">
        <v>355</v>
      </c>
      <c r="M6" s="413"/>
      <c r="N6" s="413"/>
      <c r="O6" s="411" t="s">
        <v>282</v>
      </c>
      <c r="P6" s="418" t="s">
        <v>353</v>
      </c>
      <c r="Q6" s="413" t="s">
        <v>354</v>
      </c>
      <c r="R6" s="413" t="s">
        <v>355</v>
      </c>
      <c r="S6" s="413"/>
      <c r="T6" s="413"/>
      <c r="U6" s="411" t="s">
        <v>282</v>
      </c>
      <c r="V6" s="418" t="s">
        <v>353</v>
      </c>
      <c r="W6" s="413" t="s">
        <v>354</v>
      </c>
      <c r="X6" s="413" t="s">
        <v>355</v>
      </c>
      <c r="Y6" s="413"/>
      <c r="Z6" s="413"/>
      <c r="AA6" s="411" t="s">
        <v>282</v>
      </c>
      <c r="AB6" s="418" t="s">
        <v>353</v>
      </c>
      <c r="AC6" s="413" t="s">
        <v>354</v>
      </c>
      <c r="AD6" s="413" t="s">
        <v>355</v>
      </c>
      <c r="AE6" s="413"/>
      <c r="AF6" s="413"/>
      <c r="AG6" s="411" t="s">
        <v>282</v>
      </c>
      <c r="AH6" s="418" t="s">
        <v>353</v>
      </c>
      <c r="AI6" s="413" t="s">
        <v>354</v>
      </c>
      <c r="AJ6" s="413" t="s">
        <v>355</v>
      </c>
      <c r="AK6" s="413"/>
      <c r="AL6" s="413"/>
      <c r="AM6" s="3"/>
      <c r="AN6" s="3"/>
    </row>
    <row r="7" spans="1:40" ht="15.75">
      <c r="A7" s="151"/>
      <c r="B7" s="410"/>
      <c r="C7" s="412"/>
      <c r="D7" s="419"/>
      <c r="E7" s="413"/>
      <c r="F7" s="329" t="s">
        <v>271</v>
      </c>
      <c r="G7" s="329" t="s">
        <v>283</v>
      </c>
      <c r="H7" s="329" t="s">
        <v>356</v>
      </c>
      <c r="I7" s="412"/>
      <c r="J7" s="419"/>
      <c r="K7" s="413"/>
      <c r="L7" s="329" t="s">
        <v>271</v>
      </c>
      <c r="M7" s="329" t="s">
        <v>283</v>
      </c>
      <c r="N7" s="329" t="s">
        <v>356</v>
      </c>
      <c r="O7" s="412"/>
      <c r="P7" s="419"/>
      <c r="Q7" s="413"/>
      <c r="R7" s="329" t="s">
        <v>271</v>
      </c>
      <c r="S7" s="329" t="s">
        <v>283</v>
      </c>
      <c r="T7" s="329" t="s">
        <v>356</v>
      </c>
      <c r="U7" s="412"/>
      <c r="V7" s="419"/>
      <c r="W7" s="413"/>
      <c r="X7" s="329" t="s">
        <v>271</v>
      </c>
      <c r="Y7" s="329" t="s">
        <v>283</v>
      </c>
      <c r="Z7" s="329" t="s">
        <v>356</v>
      </c>
      <c r="AA7" s="412"/>
      <c r="AB7" s="419"/>
      <c r="AC7" s="413"/>
      <c r="AD7" s="329" t="s">
        <v>271</v>
      </c>
      <c r="AE7" s="329" t="s">
        <v>283</v>
      </c>
      <c r="AF7" s="329" t="s">
        <v>356</v>
      </c>
      <c r="AG7" s="412"/>
      <c r="AH7" s="419"/>
      <c r="AI7" s="413"/>
      <c r="AJ7" s="329" t="s">
        <v>271</v>
      </c>
      <c r="AK7" s="329" t="s">
        <v>283</v>
      </c>
      <c r="AL7" s="329" t="s">
        <v>356</v>
      </c>
      <c r="AM7" s="3"/>
      <c r="AN7" s="3"/>
    </row>
    <row r="8" spans="1:40" s="265" customFormat="1" ht="74.45" customHeight="1">
      <c r="A8" s="163" t="s">
        <v>237</v>
      </c>
      <c r="B8" s="163"/>
      <c r="C8" s="263">
        <f>C11</f>
        <v>1359.161</v>
      </c>
      <c r="D8" s="263">
        <f aca="true" t="shared" si="0" ref="D8:AL8">D11</f>
        <v>1359.025</v>
      </c>
      <c r="E8" s="263">
        <f t="shared" si="0"/>
        <v>1632.934</v>
      </c>
      <c r="F8" s="263">
        <f t="shared" si="0"/>
        <v>1855.107</v>
      </c>
      <c r="G8" s="263">
        <f t="shared" si="0"/>
        <v>1939.76</v>
      </c>
      <c r="H8" s="263">
        <f t="shared" si="0"/>
        <v>2029.024</v>
      </c>
      <c r="I8" s="263">
        <f t="shared" si="0"/>
        <v>1359.161</v>
      </c>
      <c r="J8" s="263">
        <f t="shared" si="0"/>
        <v>1359.025</v>
      </c>
      <c r="K8" s="263">
        <f t="shared" si="0"/>
        <v>1632.934</v>
      </c>
      <c r="L8" s="263">
        <f t="shared" si="0"/>
        <v>1855.107</v>
      </c>
      <c r="M8" s="263">
        <f t="shared" si="0"/>
        <v>1939.76</v>
      </c>
      <c r="N8" s="263">
        <f t="shared" si="0"/>
        <v>2029.024</v>
      </c>
      <c r="O8" s="263">
        <f t="shared" si="0"/>
        <v>54.695</v>
      </c>
      <c r="P8" s="263">
        <f t="shared" si="0"/>
        <v>5.675</v>
      </c>
      <c r="Q8" s="263">
        <f t="shared" si="0"/>
        <v>100.934</v>
      </c>
      <c r="R8" s="263">
        <f t="shared" si="0"/>
        <v>136.671</v>
      </c>
      <c r="S8" s="263">
        <f t="shared" si="0"/>
        <v>152.587</v>
      </c>
      <c r="T8" s="263">
        <f t="shared" si="0"/>
        <v>170.364</v>
      </c>
      <c r="U8" s="263">
        <f t="shared" si="0"/>
        <v>1096</v>
      </c>
      <c r="V8" s="263">
        <f t="shared" si="0"/>
        <v>955</v>
      </c>
      <c r="W8" s="263">
        <f t="shared" si="0"/>
        <v>900</v>
      </c>
      <c r="X8" s="263">
        <f t="shared" si="0"/>
        <v>900</v>
      </c>
      <c r="Y8" s="263">
        <f t="shared" si="0"/>
        <v>900</v>
      </c>
      <c r="Z8" s="263">
        <f t="shared" si="0"/>
        <v>900</v>
      </c>
      <c r="AA8" s="263">
        <f t="shared" si="0"/>
        <v>26471.639294403893</v>
      </c>
      <c r="AB8" s="263">
        <f t="shared" si="0"/>
        <v>29932.46073298429</v>
      </c>
      <c r="AC8" s="263">
        <f t="shared" si="0"/>
        <v>31174.351851851854</v>
      </c>
      <c r="AD8" s="263">
        <f t="shared" si="0"/>
        <v>32338.51851851852</v>
      </c>
      <c r="AE8" s="263">
        <f t="shared" si="0"/>
        <v>33701.759259259255</v>
      </c>
      <c r="AF8" s="263">
        <f t="shared" si="0"/>
        <v>34755.37037037037</v>
      </c>
      <c r="AG8" s="263">
        <f t="shared" si="0"/>
        <v>348.155</v>
      </c>
      <c r="AH8" s="263">
        <f t="shared" si="0"/>
        <v>343.026</v>
      </c>
      <c r="AI8" s="263">
        <f t="shared" si="0"/>
        <v>336.683</v>
      </c>
      <c r="AJ8" s="263">
        <f t="shared" si="0"/>
        <v>349.256</v>
      </c>
      <c r="AK8" s="263">
        <f t="shared" si="0"/>
        <v>363.979</v>
      </c>
      <c r="AL8" s="263">
        <f t="shared" si="0"/>
        <v>375.358</v>
      </c>
      <c r="AM8" s="264"/>
      <c r="AN8" s="264"/>
    </row>
    <row r="9" spans="1:40" s="268" customFormat="1" ht="81.75" customHeight="1">
      <c r="A9" s="164" t="s">
        <v>238</v>
      </c>
      <c r="B9" s="209"/>
      <c r="C9" s="266">
        <f>C11</f>
        <v>1359.161</v>
      </c>
      <c r="D9" s="266">
        <f aca="true" t="shared" si="1" ref="D9:AL9">D11</f>
        <v>1359.025</v>
      </c>
      <c r="E9" s="266">
        <f t="shared" si="1"/>
        <v>1632.934</v>
      </c>
      <c r="F9" s="266">
        <f t="shared" si="1"/>
        <v>1855.107</v>
      </c>
      <c r="G9" s="266">
        <f t="shared" si="1"/>
        <v>1939.76</v>
      </c>
      <c r="H9" s="266">
        <f t="shared" si="1"/>
        <v>2029.024</v>
      </c>
      <c r="I9" s="266">
        <f t="shared" si="1"/>
        <v>1359.161</v>
      </c>
      <c r="J9" s="266">
        <f t="shared" si="1"/>
        <v>1359.025</v>
      </c>
      <c r="K9" s="266">
        <f t="shared" si="1"/>
        <v>1632.934</v>
      </c>
      <c r="L9" s="266">
        <f t="shared" si="1"/>
        <v>1855.107</v>
      </c>
      <c r="M9" s="266">
        <f t="shared" si="1"/>
        <v>1939.76</v>
      </c>
      <c r="N9" s="266">
        <f t="shared" si="1"/>
        <v>2029.024</v>
      </c>
      <c r="O9" s="266">
        <f t="shared" si="1"/>
        <v>54.695</v>
      </c>
      <c r="P9" s="266">
        <f t="shared" si="1"/>
        <v>5.675</v>
      </c>
      <c r="Q9" s="266">
        <f t="shared" si="1"/>
        <v>100.934</v>
      </c>
      <c r="R9" s="266">
        <f t="shared" si="1"/>
        <v>136.671</v>
      </c>
      <c r="S9" s="266">
        <f t="shared" si="1"/>
        <v>152.587</v>
      </c>
      <c r="T9" s="266">
        <f t="shared" si="1"/>
        <v>170.364</v>
      </c>
      <c r="U9" s="266">
        <f t="shared" si="1"/>
        <v>1096</v>
      </c>
      <c r="V9" s="266">
        <f t="shared" si="1"/>
        <v>955</v>
      </c>
      <c r="W9" s="266">
        <f t="shared" si="1"/>
        <v>900</v>
      </c>
      <c r="X9" s="266">
        <f t="shared" si="1"/>
        <v>900</v>
      </c>
      <c r="Y9" s="266">
        <f t="shared" si="1"/>
        <v>900</v>
      </c>
      <c r="Z9" s="266">
        <f t="shared" si="1"/>
        <v>900</v>
      </c>
      <c r="AA9" s="266">
        <f t="shared" si="1"/>
        <v>26471.639294403893</v>
      </c>
      <c r="AB9" s="266">
        <f t="shared" si="1"/>
        <v>29932.46073298429</v>
      </c>
      <c r="AC9" s="266">
        <f t="shared" si="1"/>
        <v>31174.351851851854</v>
      </c>
      <c r="AD9" s="266">
        <f t="shared" si="1"/>
        <v>32338.51851851852</v>
      </c>
      <c r="AE9" s="266">
        <f t="shared" si="1"/>
        <v>33701.759259259255</v>
      </c>
      <c r="AF9" s="266">
        <f t="shared" si="1"/>
        <v>34755.37037037037</v>
      </c>
      <c r="AG9" s="266">
        <f t="shared" si="1"/>
        <v>348.155</v>
      </c>
      <c r="AH9" s="266">
        <f t="shared" si="1"/>
        <v>343.026</v>
      </c>
      <c r="AI9" s="266">
        <f t="shared" si="1"/>
        <v>336.683</v>
      </c>
      <c r="AJ9" s="266">
        <f t="shared" si="1"/>
        <v>349.256</v>
      </c>
      <c r="AK9" s="266">
        <f t="shared" si="1"/>
        <v>363.979</v>
      </c>
      <c r="AL9" s="266">
        <f t="shared" si="1"/>
        <v>375.358</v>
      </c>
      <c r="AM9" s="267"/>
      <c r="AN9" s="267"/>
    </row>
    <row r="10" spans="1:40" ht="15.75">
      <c r="A10" s="165" t="s">
        <v>239</v>
      </c>
      <c r="B10" s="165"/>
      <c r="C10" s="72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7"/>
      <c r="V10" s="17"/>
      <c r="W10" s="17"/>
      <c r="X10" s="17"/>
      <c r="Y10" s="17"/>
      <c r="Z10" s="16"/>
      <c r="AA10" s="16"/>
      <c r="AB10" s="16"/>
      <c r="AC10" s="16"/>
      <c r="AD10" s="16"/>
      <c r="AE10" s="16"/>
      <c r="AF10" s="16"/>
      <c r="AG10" s="67"/>
      <c r="AH10" s="67"/>
      <c r="AI10" s="67"/>
      <c r="AJ10" s="67"/>
      <c r="AK10" s="67"/>
      <c r="AL10" s="67"/>
      <c r="AM10" s="3"/>
      <c r="AN10" s="3"/>
    </row>
    <row r="11" spans="1:40" ht="15.75">
      <c r="A11" s="166" t="s">
        <v>288</v>
      </c>
      <c r="B11" s="188" t="s">
        <v>321</v>
      </c>
      <c r="C11" s="334">
        <v>1359.161</v>
      </c>
      <c r="D11" s="335">
        <v>1359.025</v>
      </c>
      <c r="E11" s="335">
        <v>1632.934</v>
      </c>
      <c r="F11" s="335">
        <v>1855.107</v>
      </c>
      <c r="G11" s="335">
        <v>1939.76</v>
      </c>
      <c r="H11" s="335">
        <v>2029.024</v>
      </c>
      <c r="I11" s="334">
        <v>1359.161</v>
      </c>
      <c r="J11" s="335">
        <v>1359.025</v>
      </c>
      <c r="K11" s="335">
        <v>1632.934</v>
      </c>
      <c r="L11" s="335">
        <v>1855.107</v>
      </c>
      <c r="M11" s="335">
        <v>1939.76</v>
      </c>
      <c r="N11" s="335">
        <v>2029.024</v>
      </c>
      <c r="O11" s="231">
        <v>54.695</v>
      </c>
      <c r="P11" s="231">
        <v>5.675</v>
      </c>
      <c r="Q11" s="231">
        <v>100.934</v>
      </c>
      <c r="R11" s="231">
        <v>136.671</v>
      </c>
      <c r="S11" s="231">
        <v>152.587</v>
      </c>
      <c r="T11" s="231">
        <v>170.364</v>
      </c>
      <c r="U11" s="336">
        <v>1096</v>
      </c>
      <c r="V11" s="336">
        <v>955</v>
      </c>
      <c r="W11" s="336">
        <v>900</v>
      </c>
      <c r="X11" s="336">
        <v>900</v>
      </c>
      <c r="Y11" s="336">
        <v>900</v>
      </c>
      <c r="Z11" s="336">
        <v>900</v>
      </c>
      <c r="AA11" s="337">
        <f>AG11/U11/12*1000000</f>
        <v>26471.639294403893</v>
      </c>
      <c r="AB11" s="337">
        <f aca="true" t="shared" si="2" ref="AB11:AF11">AH11/V11/12*1000000</f>
        <v>29932.46073298429</v>
      </c>
      <c r="AC11" s="337">
        <f t="shared" si="2"/>
        <v>31174.351851851854</v>
      </c>
      <c r="AD11" s="337">
        <f t="shared" si="2"/>
        <v>32338.51851851852</v>
      </c>
      <c r="AE11" s="251">
        <f t="shared" si="2"/>
        <v>33701.759259259255</v>
      </c>
      <c r="AF11" s="337">
        <f t="shared" si="2"/>
        <v>34755.37037037037</v>
      </c>
      <c r="AG11" s="338">
        <v>348.155</v>
      </c>
      <c r="AH11" s="338">
        <v>343.026</v>
      </c>
      <c r="AI11" s="338">
        <v>336.683</v>
      </c>
      <c r="AJ11" s="338">
        <v>349.256</v>
      </c>
      <c r="AK11" s="338">
        <v>363.979</v>
      </c>
      <c r="AL11" s="338">
        <v>375.358</v>
      </c>
      <c r="AM11" s="3"/>
      <c r="AN11" s="3"/>
    </row>
    <row r="12" spans="1:40" s="235" customFormat="1" ht="63">
      <c r="A12" s="178" t="s">
        <v>242</v>
      </c>
      <c r="B12" s="262"/>
      <c r="C12" s="236">
        <f>C14</f>
        <v>166.784</v>
      </c>
      <c r="D12" s="236">
        <f aca="true" t="shared" si="3" ref="D12:AL12">D14</f>
        <v>166.784</v>
      </c>
      <c r="E12" s="236">
        <f t="shared" si="3"/>
        <v>176.1239</v>
      </c>
      <c r="F12" s="236">
        <f t="shared" si="3"/>
        <v>182.6405</v>
      </c>
      <c r="G12" s="236">
        <f t="shared" si="3"/>
        <v>189.7635</v>
      </c>
      <c r="H12" s="236">
        <f t="shared" si="3"/>
        <v>197.354</v>
      </c>
      <c r="I12" s="236">
        <f t="shared" si="3"/>
        <v>166.784</v>
      </c>
      <c r="J12" s="236">
        <f t="shared" si="3"/>
        <v>166.784</v>
      </c>
      <c r="K12" s="236">
        <f t="shared" si="3"/>
        <v>176.1239</v>
      </c>
      <c r="L12" s="236">
        <f t="shared" si="3"/>
        <v>182.6405</v>
      </c>
      <c r="M12" s="236">
        <f t="shared" si="3"/>
        <v>189.7635</v>
      </c>
      <c r="N12" s="236">
        <f t="shared" si="3"/>
        <v>197.354</v>
      </c>
      <c r="O12" s="236">
        <f t="shared" si="3"/>
        <v>164</v>
      </c>
      <c r="P12" s="236">
        <f t="shared" si="3"/>
        <v>164</v>
      </c>
      <c r="Q12" s="236">
        <f t="shared" si="3"/>
        <v>173.184</v>
      </c>
      <c r="R12" s="236">
        <f t="shared" si="3"/>
        <v>179.592</v>
      </c>
      <c r="S12" s="236">
        <f t="shared" si="3"/>
        <v>186.596</v>
      </c>
      <c r="T12" s="236">
        <f t="shared" si="3"/>
        <v>194.06</v>
      </c>
      <c r="U12" s="236">
        <f t="shared" si="3"/>
        <v>68</v>
      </c>
      <c r="V12" s="236">
        <f t="shared" si="3"/>
        <v>68</v>
      </c>
      <c r="W12" s="236">
        <f t="shared" si="3"/>
        <v>68</v>
      </c>
      <c r="X12" s="236">
        <f t="shared" si="3"/>
        <v>68</v>
      </c>
      <c r="Y12" s="236">
        <f t="shared" si="3"/>
        <v>68</v>
      </c>
      <c r="Z12" s="236">
        <f t="shared" si="3"/>
        <v>68</v>
      </c>
      <c r="AA12" s="236">
        <f t="shared" si="3"/>
        <v>18718.13725490196</v>
      </c>
      <c r="AB12" s="236">
        <f t="shared" si="3"/>
        <v>19943.627450980395</v>
      </c>
      <c r="AC12" s="236">
        <f t="shared" si="3"/>
        <v>20801</v>
      </c>
      <c r="AD12" s="236">
        <f t="shared" si="3"/>
        <v>21633</v>
      </c>
      <c r="AE12" s="236">
        <f t="shared" si="3"/>
        <v>22499</v>
      </c>
      <c r="AF12" s="236">
        <f t="shared" si="3"/>
        <v>23398.52</v>
      </c>
      <c r="AG12" s="236">
        <f t="shared" si="3"/>
        <v>15.274</v>
      </c>
      <c r="AH12" s="236">
        <f t="shared" si="3"/>
        <v>16.274</v>
      </c>
      <c r="AI12" s="236">
        <f t="shared" si="3"/>
        <v>16.973616</v>
      </c>
      <c r="AJ12" s="236">
        <f t="shared" si="3"/>
        <v>17.652528</v>
      </c>
      <c r="AK12" s="236">
        <f t="shared" si="3"/>
        <v>18.359184</v>
      </c>
      <c r="AL12" s="236">
        <f t="shared" si="3"/>
        <v>19.09319232</v>
      </c>
      <c r="AM12" s="238"/>
      <c r="AN12" s="238"/>
    </row>
    <row r="13" spans="1:40" ht="24" customHeight="1">
      <c r="A13" s="183" t="s">
        <v>239</v>
      </c>
      <c r="B13" s="190"/>
      <c r="C13" s="203"/>
      <c r="D13" s="204"/>
      <c r="E13" s="204"/>
      <c r="F13" s="204"/>
      <c r="G13" s="204"/>
      <c r="H13" s="204"/>
      <c r="I13" s="204"/>
      <c r="J13" s="204"/>
      <c r="K13" s="204"/>
      <c r="L13" s="204"/>
      <c r="M13" s="204"/>
      <c r="N13" s="204"/>
      <c r="O13" s="204"/>
      <c r="P13" s="204"/>
      <c r="Q13" s="204"/>
      <c r="R13" s="204"/>
      <c r="S13" s="204"/>
      <c r="T13" s="204"/>
      <c r="U13" s="205"/>
      <c r="V13" s="205"/>
      <c r="W13" s="205"/>
      <c r="X13" s="205"/>
      <c r="Y13" s="205"/>
      <c r="Z13" s="204"/>
      <c r="AA13" s="204"/>
      <c r="AB13" s="204"/>
      <c r="AC13" s="204"/>
      <c r="AD13" s="204"/>
      <c r="AE13" s="204"/>
      <c r="AF13" s="204"/>
      <c r="AG13" s="206"/>
      <c r="AH13" s="206"/>
      <c r="AI13" s="206"/>
      <c r="AJ13" s="206"/>
      <c r="AK13" s="206"/>
      <c r="AL13" s="206"/>
      <c r="AM13" s="3"/>
      <c r="AN13" s="3"/>
    </row>
    <row r="14" spans="1:40" ht="15.75" customHeight="1">
      <c r="A14" s="169" t="s">
        <v>289</v>
      </c>
      <c r="B14" s="189" t="s">
        <v>322</v>
      </c>
      <c r="C14" s="339">
        <v>166.784</v>
      </c>
      <c r="D14" s="339">
        <v>166.784</v>
      </c>
      <c r="E14" s="231">
        <v>176.1239</v>
      </c>
      <c r="F14" s="231">
        <v>182.6405</v>
      </c>
      <c r="G14" s="231">
        <v>189.7635</v>
      </c>
      <c r="H14" s="231">
        <v>197.354</v>
      </c>
      <c r="I14" s="339">
        <v>166.784</v>
      </c>
      <c r="J14" s="339">
        <v>166.784</v>
      </c>
      <c r="K14" s="231">
        <v>176.1239</v>
      </c>
      <c r="L14" s="231">
        <v>182.6405</v>
      </c>
      <c r="M14" s="231">
        <v>189.7635</v>
      </c>
      <c r="N14" s="231">
        <v>197.354</v>
      </c>
      <c r="O14" s="335">
        <v>164</v>
      </c>
      <c r="P14" s="335">
        <v>164</v>
      </c>
      <c r="Q14" s="335">
        <v>173.184</v>
      </c>
      <c r="R14" s="335">
        <v>179.592</v>
      </c>
      <c r="S14" s="335">
        <v>186.596</v>
      </c>
      <c r="T14" s="335">
        <v>194.06</v>
      </c>
      <c r="U14" s="336">
        <v>68</v>
      </c>
      <c r="V14" s="336">
        <v>68</v>
      </c>
      <c r="W14" s="336">
        <v>68</v>
      </c>
      <c r="X14" s="336">
        <v>68</v>
      </c>
      <c r="Y14" s="336">
        <v>68</v>
      </c>
      <c r="Z14" s="336">
        <v>68</v>
      </c>
      <c r="AA14" s="337">
        <f>AG14/U14/12*1000000</f>
        <v>18718.13725490196</v>
      </c>
      <c r="AB14" s="337">
        <f>AH14/V14/12*1000000</f>
        <v>19943.627450980395</v>
      </c>
      <c r="AC14" s="337">
        <v>20801</v>
      </c>
      <c r="AD14" s="337">
        <v>21633</v>
      </c>
      <c r="AE14" s="337">
        <v>22499</v>
      </c>
      <c r="AF14" s="251">
        <v>23398.52</v>
      </c>
      <c r="AG14" s="346">
        <v>15.274</v>
      </c>
      <c r="AH14" s="346">
        <v>16.274</v>
      </c>
      <c r="AI14" s="346">
        <f>AC14*W14*12/1000000</f>
        <v>16.973616</v>
      </c>
      <c r="AJ14" s="346">
        <f aca="true" t="shared" si="4" ref="AJ14:AL14">AD14*X14*12/1000000</f>
        <v>17.652528</v>
      </c>
      <c r="AK14" s="346">
        <f t="shared" si="4"/>
        <v>18.359184</v>
      </c>
      <c r="AL14" s="346">
        <f t="shared" si="4"/>
        <v>19.09319232</v>
      </c>
      <c r="AM14" s="3"/>
      <c r="AN14" s="3"/>
    </row>
    <row r="15" spans="1:40" s="255" customFormat="1" ht="15.6" customHeight="1">
      <c r="A15" s="167" t="s">
        <v>243</v>
      </c>
      <c r="B15" s="262"/>
      <c r="C15" s="253">
        <f>C17</f>
        <v>218.315</v>
      </c>
      <c r="D15" s="253">
        <f aca="true" t="shared" si="5" ref="D15:AL15">D17</f>
        <v>218.309</v>
      </c>
      <c r="E15" s="253">
        <f t="shared" si="5"/>
        <v>170.03</v>
      </c>
      <c r="F15" s="253">
        <f t="shared" si="5"/>
        <v>180</v>
      </c>
      <c r="G15" s="253">
        <f t="shared" si="5"/>
        <v>190</v>
      </c>
      <c r="H15" s="253">
        <f t="shared" si="5"/>
        <v>200</v>
      </c>
      <c r="I15" s="253">
        <f t="shared" si="5"/>
        <v>218.315</v>
      </c>
      <c r="J15" s="253">
        <f t="shared" si="5"/>
        <v>218.309</v>
      </c>
      <c r="K15" s="253">
        <f t="shared" si="5"/>
        <v>170.03</v>
      </c>
      <c r="L15" s="253">
        <f t="shared" si="5"/>
        <v>180</v>
      </c>
      <c r="M15" s="253">
        <f t="shared" si="5"/>
        <v>190</v>
      </c>
      <c r="N15" s="253">
        <f t="shared" si="5"/>
        <v>200</v>
      </c>
      <c r="O15" s="253">
        <f t="shared" si="5"/>
        <v>0</v>
      </c>
      <c r="P15" s="253">
        <f t="shared" si="5"/>
        <v>0</v>
      </c>
      <c r="Q15" s="253">
        <f t="shared" si="5"/>
        <v>0</v>
      </c>
      <c r="R15" s="253">
        <f t="shared" si="5"/>
        <v>0</v>
      </c>
      <c r="S15" s="253">
        <f t="shared" si="5"/>
        <v>0</v>
      </c>
      <c r="T15" s="253">
        <f t="shared" si="5"/>
        <v>0</v>
      </c>
      <c r="U15" s="253">
        <f t="shared" si="5"/>
        <v>81</v>
      </c>
      <c r="V15" s="253">
        <f t="shared" si="5"/>
        <v>86</v>
      </c>
      <c r="W15" s="253">
        <f t="shared" si="5"/>
        <v>86</v>
      </c>
      <c r="X15" s="253">
        <f t="shared" si="5"/>
        <v>82</v>
      </c>
      <c r="Y15" s="253">
        <f t="shared" si="5"/>
        <v>82</v>
      </c>
      <c r="Z15" s="253">
        <f t="shared" si="5"/>
        <v>82</v>
      </c>
      <c r="AA15" s="253">
        <f t="shared" si="5"/>
        <v>48470.98765432098</v>
      </c>
      <c r="AB15" s="253">
        <f t="shared" si="5"/>
        <v>50847.86821705426</v>
      </c>
      <c r="AC15" s="253">
        <f t="shared" si="5"/>
        <v>40213.17829457365</v>
      </c>
      <c r="AD15" s="253">
        <f t="shared" si="5"/>
        <v>42073.17073170732</v>
      </c>
      <c r="AE15" s="253">
        <f t="shared" si="5"/>
        <v>44410.56910569106</v>
      </c>
      <c r="AF15" s="253">
        <f t="shared" si="5"/>
        <v>46747.9674796748</v>
      </c>
      <c r="AG15" s="253">
        <f t="shared" si="5"/>
        <v>47.1138</v>
      </c>
      <c r="AH15" s="253">
        <f t="shared" si="5"/>
        <v>52.475</v>
      </c>
      <c r="AI15" s="253">
        <f t="shared" si="5"/>
        <v>41.5</v>
      </c>
      <c r="AJ15" s="253">
        <f t="shared" si="5"/>
        <v>41.4</v>
      </c>
      <c r="AK15" s="253">
        <f t="shared" si="5"/>
        <v>43.7</v>
      </c>
      <c r="AL15" s="253">
        <f t="shared" si="5"/>
        <v>46</v>
      </c>
      <c r="AM15" s="254"/>
      <c r="AN15" s="254"/>
    </row>
    <row r="16" spans="1:40" ht="15.75" customHeight="1">
      <c r="A16" s="168" t="s">
        <v>239</v>
      </c>
      <c r="B16" s="189"/>
      <c r="C16" s="72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7"/>
      <c r="V16" s="17"/>
      <c r="W16" s="17"/>
      <c r="X16" s="17"/>
      <c r="Y16" s="17"/>
      <c r="Z16" s="16"/>
      <c r="AA16" s="16"/>
      <c r="AB16" s="16"/>
      <c r="AC16" s="16"/>
      <c r="AD16" s="16"/>
      <c r="AE16" s="16"/>
      <c r="AF16" s="16"/>
      <c r="AG16" s="67"/>
      <c r="AH16" s="67"/>
      <c r="AI16" s="67"/>
      <c r="AJ16" s="67"/>
      <c r="AK16" s="67"/>
      <c r="AL16" s="67"/>
      <c r="AM16" s="3"/>
      <c r="AN16" s="3"/>
    </row>
    <row r="17" spans="1:40" ht="15.75">
      <c r="A17" s="177" t="s">
        <v>290</v>
      </c>
      <c r="B17" s="210" t="s">
        <v>322</v>
      </c>
      <c r="C17" s="339">
        <v>218.315</v>
      </c>
      <c r="D17" s="339">
        <v>218.309</v>
      </c>
      <c r="E17" s="231">
        <v>170.03</v>
      </c>
      <c r="F17" s="231">
        <v>180</v>
      </c>
      <c r="G17" s="231">
        <v>190</v>
      </c>
      <c r="H17" s="231">
        <v>200</v>
      </c>
      <c r="I17" s="339">
        <v>218.315</v>
      </c>
      <c r="J17" s="339">
        <v>218.309</v>
      </c>
      <c r="K17" s="231">
        <v>170.03</v>
      </c>
      <c r="L17" s="231">
        <v>180</v>
      </c>
      <c r="M17" s="231">
        <v>190</v>
      </c>
      <c r="N17" s="231">
        <v>200</v>
      </c>
      <c r="O17" s="335">
        <v>0</v>
      </c>
      <c r="P17" s="335">
        <v>0</v>
      </c>
      <c r="Q17" s="335">
        <v>0</v>
      </c>
      <c r="R17" s="335">
        <v>0</v>
      </c>
      <c r="S17" s="335">
        <v>0</v>
      </c>
      <c r="T17" s="335">
        <v>0</v>
      </c>
      <c r="U17" s="336">
        <v>81</v>
      </c>
      <c r="V17" s="336">
        <v>86</v>
      </c>
      <c r="W17" s="336">
        <v>86</v>
      </c>
      <c r="X17" s="336">
        <v>82</v>
      </c>
      <c r="Y17" s="336">
        <v>82</v>
      </c>
      <c r="Z17" s="336">
        <v>82</v>
      </c>
      <c r="AA17" s="251">
        <f>AG17/U17/12*1000000</f>
        <v>48470.98765432098</v>
      </c>
      <c r="AB17" s="251">
        <f aca="true" t="shared" si="6" ref="AB17:AF17">AH17/V17/12*1000000</f>
        <v>50847.86821705426</v>
      </c>
      <c r="AC17" s="251">
        <f t="shared" si="6"/>
        <v>40213.17829457365</v>
      </c>
      <c r="AD17" s="251">
        <f t="shared" si="6"/>
        <v>42073.17073170732</v>
      </c>
      <c r="AE17" s="251">
        <f t="shared" si="6"/>
        <v>44410.56910569106</v>
      </c>
      <c r="AF17" s="251">
        <f t="shared" si="6"/>
        <v>46747.9674796748</v>
      </c>
      <c r="AG17" s="231">
        <v>47.1138</v>
      </c>
      <c r="AH17" s="231">
        <v>52.475</v>
      </c>
      <c r="AI17" s="231">
        <v>41.5</v>
      </c>
      <c r="AJ17" s="231">
        <v>41.4</v>
      </c>
      <c r="AK17" s="231">
        <v>43.7</v>
      </c>
      <c r="AL17" s="231">
        <v>46</v>
      </c>
      <c r="AM17" s="3"/>
      <c r="AN17" s="3"/>
    </row>
    <row r="18" spans="1:40" s="260" customFormat="1" ht="31.5">
      <c r="A18" s="195" t="s">
        <v>291</v>
      </c>
      <c r="B18" s="256"/>
      <c r="C18" s="257">
        <f aca="true" t="shared" si="7" ref="C18:Z18">C20+C24+C29+C33+C36+C39+C50</f>
        <v>485.0905000000001</v>
      </c>
      <c r="D18" s="257">
        <f t="shared" si="7"/>
        <v>465.134</v>
      </c>
      <c r="E18" s="257">
        <f t="shared" si="7"/>
        <v>468.5745</v>
      </c>
      <c r="F18" s="257">
        <f t="shared" si="7"/>
        <v>478.26400000000007</v>
      </c>
      <c r="G18" s="257">
        <f t="shared" si="7"/>
        <v>488.84929999999997</v>
      </c>
      <c r="H18" s="257">
        <f t="shared" si="7"/>
        <v>499.8999</v>
      </c>
      <c r="I18" s="257">
        <f t="shared" si="7"/>
        <v>485.0905000000001</v>
      </c>
      <c r="J18" s="257">
        <f t="shared" si="7"/>
        <v>465.134</v>
      </c>
      <c r="K18" s="257">
        <f t="shared" si="7"/>
        <v>468.5745</v>
      </c>
      <c r="L18" s="257">
        <f t="shared" si="7"/>
        <v>478.26400000000007</v>
      </c>
      <c r="M18" s="257">
        <f t="shared" si="7"/>
        <v>488.84929999999997</v>
      </c>
      <c r="N18" s="257">
        <f t="shared" si="7"/>
        <v>499.8999</v>
      </c>
      <c r="O18" s="257">
        <f t="shared" si="7"/>
        <v>84.62200000000003</v>
      </c>
      <c r="P18" s="257">
        <f t="shared" si="7"/>
        <v>82.3638</v>
      </c>
      <c r="Q18" s="257">
        <f t="shared" si="7"/>
        <v>83.104</v>
      </c>
      <c r="R18" s="257">
        <f t="shared" si="7"/>
        <v>83.0348</v>
      </c>
      <c r="S18" s="257">
        <f t="shared" si="7"/>
        <v>83.71330000000002</v>
      </c>
      <c r="T18" s="257">
        <f t="shared" si="7"/>
        <v>84.05380000000001</v>
      </c>
      <c r="U18" s="261">
        <f t="shared" si="7"/>
        <v>304</v>
      </c>
      <c r="V18" s="261">
        <f t="shared" si="7"/>
        <v>307</v>
      </c>
      <c r="W18" s="261">
        <f t="shared" si="7"/>
        <v>310</v>
      </c>
      <c r="X18" s="261">
        <f t="shared" si="7"/>
        <v>302</v>
      </c>
      <c r="Y18" s="261">
        <f t="shared" si="7"/>
        <v>313</v>
      </c>
      <c r="Z18" s="261">
        <f t="shared" si="7"/>
        <v>318</v>
      </c>
      <c r="AA18" s="258">
        <f>AG18/U18/12*1000000</f>
        <v>18701.303826754385</v>
      </c>
      <c r="AB18" s="258">
        <f aca="true" t="shared" si="8" ref="AB18:AF18">AH18/V18/12*1000000</f>
        <v>20351.428979370245</v>
      </c>
      <c r="AC18" s="258">
        <f t="shared" si="8"/>
        <v>21229.987387096768</v>
      </c>
      <c r="AD18" s="258">
        <f t="shared" si="8"/>
        <v>22490.691721854306</v>
      </c>
      <c r="AE18" s="258">
        <f t="shared" si="8"/>
        <v>22331.539020234286</v>
      </c>
      <c r="AF18" s="258">
        <f t="shared" si="8"/>
        <v>22758.17603773585</v>
      </c>
      <c r="AG18" s="257">
        <f aca="true" t="shared" si="9" ref="AG18:AL18">AG20+AG24+AG29+AG33+AG36+AG39+AG50</f>
        <v>68.22235636</v>
      </c>
      <c r="AH18" s="257">
        <f t="shared" si="9"/>
        <v>74.97466435999999</v>
      </c>
      <c r="AI18" s="257">
        <f t="shared" si="9"/>
        <v>78.97555307999998</v>
      </c>
      <c r="AJ18" s="257">
        <f t="shared" si="9"/>
        <v>81.5062668</v>
      </c>
      <c r="AK18" s="257">
        <f t="shared" si="9"/>
        <v>83.87726056</v>
      </c>
      <c r="AL18" s="257">
        <f t="shared" si="9"/>
        <v>86.84519976000001</v>
      </c>
      <c r="AM18" s="259"/>
      <c r="AN18" s="259"/>
    </row>
    <row r="19" spans="1:40" ht="20.25" customHeight="1">
      <c r="A19" s="171" t="s">
        <v>292</v>
      </c>
      <c r="B19" s="190"/>
      <c r="C19" s="203"/>
      <c r="D19" s="204"/>
      <c r="E19" s="204"/>
      <c r="F19" s="204"/>
      <c r="G19" s="204"/>
      <c r="H19" s="204"/>
      <c r="I19" s="204"/>
      <c r="J19" s="204"/>
      <c r="K19" s="204"/>
      <c r="L19" s="204"/>
      <c r="M19" s="204"/>
      <c r="N19" s="204"/>
      <c r="O19" s="204"/>
      <c r="P19" s="204"/>
      <c r="Q19" s="204"/>
      <c r="R19" s="204"/>
      <c r="S19" s="204"/>
      <c r="T19" s="204"/>
      <c r="U19" s="205"/>
      <c r="V19" s="205"/>
      <c r="W19" s="205"/>
      <c r="X19" s="205"/>
      <c r="Y19" s="205"/>
      <c r="Z19" s="204"/>
      <c r="AA19" s="204"/>
      <c r="AB19" s="204"/>
      <c r="AC19" s="204"/>
      <c r="AD19" s="204"/>
      <c r="AE19" s="204"/>
      <c r="AF19" s="204"/>
      <c r="AG19" s="206"/>
      <c r="AH19" s="206"/>
      <c r="AI19" s="206"/>
      <c r="AJ19" s="206"/>
      <c r="AK19" s="206"/>
      <c r="AL19" s="206"/>
      <c r="AM19" s="3"/>
      <c r="AN19" s="3"/>
    </row>
    <row r="20" spans="1:40" s="255" customFormat="1" ht="49.9" customHeight="1">
      <c r="A20" s="172" t="s">
        <v>237</v>
      </c>
      <c r="B20" s="252"/>
      <c r="C20" s="253">
        <f>C21</f>
        <v>206.13400000000001</v>
      </c>
      <c r="D20" s="253">
        <f aca="true" t="shared" si="10" ref="D20:Z20">D21</f>
        <v>199.805</v>
      </c>
      <c r="E20" s="253">
        <f t="shared" si="10"/>
        <v>197.401</v>
      </c>
      <c r="F20" s="253">
        <f t="shared" si="10"/>
        <v>201.3912</v>
      </c>
      <c r="G20" s="253">
        <f t="shared" si="10"/>
        <v>205.469</v>
      </c>
      <c r="H20" s="253">
        <f t="shared" si="10"/>
        <v>209.389</v>
      </c>
      <c r="I20" s="253">
        <f t="shared" si="10"/>
        <v>206.13400000000001</v>
      </c>
      <c r="J20" s="253">
        <f t="shared" si="10"/>
        <v>199.805</v>
      </c>
      <c r="K20" s="253">
        <f t="shared" si="10"/>
        <v>197.401</v>
      </c>
      <c r="L20" s="253">
        <f t="shared" si="10"/>
        <v>201.3912</v>
      </c>
      <c r="M20" s="253">
        <f t="shared" si="10"/>
        <v>205.469</v>
      </c>
      <c r="N20" s="253">
        <f t="shared" si="10"/>
        <v>209.389</v>
      </c>
      <c r="O20" s="253">
        <f t="shared" si="10"/>
        <v>48.802</v>
      </c>
      <c r="P20" s="253">
        <f t="shared" si="10"/>
        <v>48.316</v>
      </c>
      <c r="Q20" s="253">
        <f t="shared" si="10"/>
        <v>47.321999999999996</v>
      </c>
      <c r="R20" s="253">
        <f t="shared" si="10"/>
        <v>47.8183</v>
      </c>
      <c r="S20" s="253">
        <f t="shared" si="10"/>
        <v>48.593</v>
      </c>
      <c r="T20" s="253">
        <f t="shared" si="10"/>
        <v>49.0318</v>
      </c>
      <c r="U20" s="253">
        <f t="shared" si="10"/>
        <v>69</v>
      </c>
      <c r="V20" s="253">
        <f t="shared" si="10"/>
        <v>69</v>
      </c>
      <c r="W20" s="253">
        <f t="shared" si="10"/>
        <v>82</v>
      </c>
      <c r="X20" s="253">
        <f t="shared" si="10"/>
        <v>82</v>
      </c>
      <c r="Y20" s="253">
        <f t="shared" si="10"/>
        <v>87</v>
      </c>
      <c r="Z20" s="253">
        <f t="shared" si="10"/>
        <v>92</v>
      </c>
      <c r="AA20" s="253">
        <f aca="true" t="shared" si="11" ref="AA20">AA21</f>
        <v>16135.265700483094</v>
      </c>
      <c r="AB20" s="253">
        <f aca="true" t="shared" si="12" ref="AB20">AB21</f>
        <v>17878.0193236715</v>
      </c>
      <c r="AC20" s="253">
        <f aca="true" t="shared" si="13" ref="AC20">AC21</f>
        <v>17168.699186991867</v>
      </c>
      <c r="AD20" s="253">
        <f aca="true" t="shared" si="14" ref="AD20">AD21</f>
        <v>17542.682926829268</v>
      </c>
      <c r="AE20" s="253">
        <f aca="true" t="shared" si="15" ref="AE20">AE21</f>
        <v>17752.203065134097</v>
      </c>
      <c r="AF20" s="253">
        <f aca="true" t="shared" si="16" ref="AF20">AF21</f>
        <v>18050.634057971016</v>
      </c>
      <c r="AG20" s="253">
        <f aca="true" t="shared" si="17" ref="AG20">AG21</f>
        <v>13.360000000000001</v>
      </c>
      <c r="AH20" s="253">
        <f aca="true" t="shared" si="18" ref="AH20">AH21</f>
        <v>14.803</v>
      </c>
      <c r="AI20" s="253">
        <f aca="true" t="shared" si="19" ref="AI20">AI21</f>
        <v>16.894</v>
      </c>
      <c r="AJ20" s="253">
        <f aca="true" t="shared" si="20" ref="AJ20">AJ21</f>
        <v>17.262</v>
      </c>
      <c r="AK20" s="253">
        <f aca="true" t="shared" si="21" ref="AK20">AK21</f>
        <v>18.533299999999997</v>
      </c>
      <c r="AL20" s="253">
        <f aca="true" t="shared" si="22" ref="AL20">AL21</f>
        <v>19.9279</v>
      </c>
      <c r="AM20" s="254"/>
      <c r="AN20" s="254"/>
    </row>
    <row r="21" spans="1:40" s="255" customFormat="1" ht="48" customHeight="1">
      <c r="A21" s="173" t="s">
        <v>238</v>
      </c>
      <c r="B21" s="252"/>
      <c r="C21" s="253">
        <f>C22+C23</f>
        <v>206.13400000000001</v>
      </c>
      <c r="D21" s="253">
        <f aca="true" t="shared" si="23" ref="D21:Z21">D22+D23</f>
        <v>199.805</v>
      </c>
      <c r="E21" s="253">
        <f t="shared" si="23"/>
        <v>197.401</v>
      </c>
      <c r="F21" s="253">
        <f t="shared" si="23"/>
        <v>201.3912</v>
      </c>
      <c r="G21" s="253">
        <f t="shared" si="23"/>
        <v>205.469</v>
      </c>
      <c r="H21" s="253">
        <f t="shared" si="23"/>
        <v>209.389</v>
      </c>
      <c r="I21" s="253">
        <f t="shared" si="23"/>
        <v>206.13400000000001</v>
      </c>
      <c r="J21" s="253">
        <f t="shared" si="23"/>
        <v>199.805</v>
      </c>
      <c r="K21" s="253">
        <f t="shared" si="23"/>
        <v>197.401</v>
      </c>
      <c r="L21" s="253">
        <f t="shared" si="23"/>
        <v>201.3912</v>
      </c>
      <c r="M21" s="253">
        <f t="shared" si="23"/>
        <v>205.469</v>
      </c>
      <c r="N21" s="253">
        <f t="shared" si="23"/>
        <v>209.389</v>
      </c>
      <c r="O21" s="253">
        <f t="shared" si="23"/>
        <v>48.802</v>
      </c>
      <c r="P21" s="253">
        <f t="shared" si="23"/>
        <v>48.316</v>
      </c>
      <c r="Q21" s="253">
        <f t="shared" si="23"/>
        <v>47.321999999999996</v>
      </c>
      <c r="R21" s="253">
        <f t="shared" si="23"/>
        <v>47.8183</v>
      </c>
      <c r="S21" s="253">
        <f t="shared" si="23"/>
        <v>48.593</v>
      </c>
      <c r="T21" s="253">
        <f t="shared" si="23"/>
        <v>49.0318</v>
      </c>
      <c r="U21" s="253">
        <f t="shared" si="23"/>
        <v>69</v>
      </c>
      <c r="V21" s="253">
        <f t="shared" si="23"/>
        <v>69</v>
      </c>
      <c r="W21" s="253">
        <f t="shared" si="23"/>
        <v>82</v>
      </c>
      <c r="X21" s="253">
        <f t="shared" si="23"/>
        <v>82</v>
      </c>
      <c r="Y21" s="253">
        <f t="shared" si="23"/>
        <v>87</v>
      </c>
      <c r="Z21" s="253">
        <f t="shared" si="23"/>
        <v>92</v>
      </c>
      <c r="AA21" s="253">
        <f>AG21/U21/12*1000000</f>
        <v>16135.265700483094</v>
      </c>
      <c r="AB21" s="253">
        <f aca="true" t="shared" si="24" ref="AB21:AF23">AH21/V21/12*1000000</f>
        <v>17878.0193236715</v>
      </c>
      <c r="AC21" s="253">
        <f t="shared" si="24"/>
        <v>17168.699186991867</v>
      </c>
      <c r="AD21" s="253">
        <f t="shared" si="24"/>
        <v>17542.682926829268</v>
      </c>
      <c r="AE21" s="253">
        <f t="shared" si="24"/>
        <v>17752.203065134097</v>
      </c>
      <c r="AF21" s="253">
        <f t="shared" si="24"/>
        <v>18050.634057971016</v>
      </c>
      <c r="AG21" s="253">
        <f aca="true" t="shared" si="25" ref="AG21">AG22+AG23</f>
        <v>13.360000000000001</v>
      </c>
      <c r="AH21" s="253">
        <f aca="true" t="shared" si="26" ref="AH21">AH22+AH23</f>
        <v>14.803</v>
      </c>
      <c r="AI21" s="253">
        <f aca="true" t="shared" si="27" ref="AI21">AI22+AI23</f>
        <v>16.894</v>
      </c>
      <c r="AJ21" s="253">
        <f aca="true" t="shared" si="28" ref="AJ21">AJ22+AJ23</f>
        <v>17.262</v>
      </c>
      <c r="AK21" s="253">
        <f aca="true" t="shared" si="29" ref="AK21">AK22+AK23</f>
        <v>18.533299999999997</v>
      </c>
      <c r="AL21" s="253">
        <f aca="true" t="shared" si="30" ref="AL21">AL22+AL23</f>
        <v>19.9279</v>
      </c>
      <c r="AM21" s="254"/>
      <c r="AN21" s="254"/>
    </row>
    <row r="22" spans="1:40" ht="15.75">
      <c r="A22" s="174" t="s">
        <v>293</v>
      </c>
      <c r="B22" s="189" t="s">
        <v>322</v>
      </c>
      <c r="C22" s="334">
        <v>80.051</v>
      </c>
      <c r="D22" s="335">
        <v>102.066</v>
      </c>
      <c r="E22" s="335">
        <v>104.806</v>
      </c>
      <c r="F22" s="335">
        <v>106.9087</v>
      </c>
      <c r="G22" s="335">
        <v>109.06</v>
      </c>
      <c r="H22" s="335">
        <v>111.251</v>
      </c>
      <c r="I22" s="334">
        <v>80.051</v>
      </c>
      <c r="J22" s="335">
        <v>102.066</v>
      </c>
      <c r="K22" s="335">
        <v>104.806</v>
      </c>
      <c r="L22" s="335">
        <v>106.9087</v>
      </c>
      <c r="M22" s="335">
        <v>109.06</v>
      </c>
      <c r="N22" s="335">
        <v>111.251</v>
      </c>
      <c r="O22" s="335">
        <v>3.816</v>
      </c>
      <c r="P22" s="335">
        <v>11.664</v>
      </c>
      <c r="Q22" s="335">
        <v>11.181</v>
      </c>
      <c r="R22" s="335">
        <v>11.2993</v>
      </c>
      <c r="S22" s="335">
        <v>11.603</v>
      </c>
      <c r="T22" s="335">
        <v>11.7288</v>
      </c>
      <c r="U22" s="336">
        <v>16</v>
      </c>
      <c r="V22" s="336">
        <v>19</v>
      </c>
      <c r="W22" s="336">
        <v>22</v>
      </c>
      <c r="X22" s="336">
        <v>22</v>
      </c>
      <c r="Y22" s="336">
        <v>23</v>
      </c>
      <c r="Z22" s="337">
        <v>23</v>
      </c>
      <c r="AA22" s="251">
        <f>AG22/U22/12*1000000</f>
        <v>17890.625</v>
      </c>
      <c r="AB22" s="251">
        <f t="shared" si="24"/>
        <v>15065.789473684212</v>
      </c>
      <c r="AC22" s="251">
        <f t="shared" si="24"/>
        <v>15231.060606060608</v>
      </c>
      <c r="AD22" s="251">
        <f t="shared" si="24"/>
        <v>15700.757575757572</v>
      </c>
      <c r="AE22" s="251">
        <f t="shared" si="24"/>
        <v>16338.043478260868</v>
      </c>
      <c r="AF22" s="251">
        <f t="shared" si="24"/>
        <v>16916.304347826088</v>
      </c>
      <c r="AG22" s="231">
        <v>3.435</v>
      </c>
      <c r="AH22" s="231">
        <v>3.435</v>
      </c>
      <c r="AI22" s="231">
        <v>4.021</v>
      </c>
      <c r="AJ22" s="231">
        <v>4.145</v>
      </c>
      <c r="AK22" s="231">
        <v>4.5093</v>
      </c>
      <c r="AL22" s="231">
        <v>4.6689</v>
      </c>
      <c r="AM22" s="3"/>
      <c r="AN22" s="3"/>
    </row>
    <row r="23" spans="1:40" ht="15.75" customHeight="1">
      <c r="A23" s="211" t="s">
        <v>294</v>
      </c>
      <c r="B23" s="210" t="s">
        <v>322</v>
      </c>
      <c r="C23" s="334">
        <v>126.083</v>
      </c>
      <c r="D23" s="335">
        <v>97.739</v>
      </c>
      <c r="E23" s="335">
        <v>92.595</v>
      </c>
      <c r="F23" s="335">
        <v>94.4825</v>
      </c>
      <c r="G23" s="335">
        <v>96.409</v>
      </c>
      <c r="H23" s="335">
        <v>98.138</v>
      </c>
      <c r="I23" s="334">
        <v>126.083</v>
      </c>
      <c r="J23" s="335">
        <v>97.739</v>
      </c>
      <c r="K23" s="335">
        <v>92.595</v>
      </c>
      <c r="L23" s="335">
        <v>94.4825</v>
      </c>
      <c r="M23" s="335">
        <v>96.409</v>
      </c>
      <c r="N23" s="335">
        <v>98.138</v>
      </c>
      <c r="O23" s="335">
        <v>44.986</v>
      </c>
      <c r="P23" s="335">
        <v>36.652</v>
      </c>
      <c r="Q23" s="335">
        <v>36.141</v>
      </c>
      <c r="R23" s="335">
        <v>36.519</v>
      </c>
      <c r="S23" s="335">
        <v>36.99</v>
      </c>
      <c r="T23" s="335">
        <v>37.303</v>
      </c>
      <c r="U23" s="336">
        <v>53</v>
      </c>
      <c r="V23" s="336">
        <v>50</v>
      </c>
      <c r="W23" s="336">
        <v>60</v>
      </c>
      <c r="X23" s="336">
        <v>60</v>
      </c>
      <c r="Y23" s="336">
        <v>64</v>
      </c>
      <c r="Z23" s="337">
        <v>69</v>
      </c>
      <c r="AA23" s="251">
        <f>AG23/U23/12*1000000</f>
        <v>15605.345911949687</v>
      </c>
      <c r="AB23" s="251">
        <f t="shared" si="24"/>
        <v>18946.666666666668</v>
      </c>
      <c r="AC23" s="251">
        <f t="shared" si="24"/>
        <v>17879.166666666664</v>
      </c>
      <c r="AD23" s="251">
        <f t="shared" si="24"/>
        <v>18218.05555555556</v>
      </c>
      <c r="AE23" s="251">
        <f t="shared" si="24"/>
        <v>18260.416666666664</v>
      </c>
      <c r="AF23" s="251">
        <f t="shared" si="24"/>
        <v>18428.74396135266</v>
      </c>
      <c r="AG23" s="231">
        <v>9.925</v>
      </c>
      <c r="AH23" s="231">
        <v>11.368</v>
      </c>
      <c r="AI23" s="231">
        <v>12.873</v>
      </c>
      <c r="AJ23" s="231">
        <v>13.117</v>
      </c>
      <c r="AK23" s="231">
        <v>14.024</v>
      </c>
      <c r="AL23" s="231">
        <v>15.259</v>
      </c>
      <c r="AM23" s="3"/>
      <c r="AN23" s="3"/>
    </row>
    <row r="24" spans="1:40" s="235" customFormat="1" ht="31.5">
      <c r="A24" s="163" t="s">
        <v>240</v>
      </c>
      <c r="B24" s="163"/>
      <c r="C24" s="236">
        <f>C28</f>
        <v>74.253</v>
      </c>
      <c r="D24" s="236">
        <f aca="true" t="shared" si="31" ref="D24:AL24">D28</f>
        <v>54.115</v>
      </c>
      <c r="E24" s="236">
        <f t="shared" si="31"/>
        <v>55</v>
      </c>
      <c r="F24" s="236">
        <f t="shared" si="31"/>
        <v>55</v>
      </c>
      <c r="G24" s="236">
        <f t="shared" si="31"/>
        <v>55</v>
      </c>
      <c r="H24" s="236">
        <f t="shared" si="31"/>
        <v>55</v>
      </c>
      <c r="I24" s="236">
        <f t="shared" si="31"/>
        <v>74.253</v>
      </c>
      <c r="J24" s="236">
        <f t="shared" si="31"/>
        <v>54.115</v>
      </c>
      <c r="K24" s="236">
        <f t="shared" si="31"/>
        <v>55</v>
      </c>
      <c r="L24" s="236">
        <f t="shared" si="31"/>
        <v>55</v>
      </c>
      <c r="M24" s="236">
        <f t="shared" si="31"/>
        <v>55</v>
      </c>
      <c r="N24" s="236">
        <f t="shared" si="31"/>
        <v>55</v>
      </c>
      <c r="O24" s="236">
        <f t="shared" si="31"/>
        <v>37.562</v>
      </c>
      <c r="P24" s="236">
        <f t="shared" si="31"/>
        <v>21.946</v>
      </c>
      <c r="Q24" s="236">
        <f t="shared" si="31"/>
        <v>22.5</v>
      </c>
      <c r="R24" s="236">
        <f t="shared" si="31"/>
        <v>22.5</v>
      </c>
      <c r="S24" s="236">
        <f t="shared" si="31"/>
        <v>22.5</v>
      </c>
      <c r="T24" s="236">
        <f t="shared" si="31"/>
        <v>22.5</v>
      </c>
      <c r="U24" s="236">
        <f t="shared" si="31"/>
        <v>15</v>
      </c>
      <c r="V24" s="236">
        <f t="shared" si="31"/>
        <v>15</v>
      </c>
      <c r="W24" s="236">
        <f t="shared" si="31"/>
        <v>15</v>
      </c>
      <c r="X24" s="236">
        <f t="shared" si="31"/>
        <v>15</v>
      </c>
      <c r="Y24" s="236">
        <f t="shared" si="31"/>
        <v>15</v>
      </c>
      <c r="Z24" s="236">
        <f t="shared" si="31"/>
        <v>15</v>
      </c>
      <c r="AA24" s="236">
        <f t="shared" si="31"/>
        <v>49938.88888888889</v>
      </c>
      <c r="AB24" s="236">
        <f t="shared" si="31"/>
        <v>52027.777777777774</v>
      </c>
      <c r="AC24" s="236">
        <f t="shared" si="31"/>
        <v>52222.222222222226</v>
      </c>
      <c r="AD24" s="236">
        <f t="shared" si="31"/>
        <v>52777.77777777778</v>
      </c>
      <c r="AE24" s="236">
        <f t="shared" si="31"/>
        <v>53333.333333333336</v>
      </c>
      <c r="AF24" s="236">
        <f t="shared" si="31"/>
        <v>53888.88888888888</v>
      </c>
      <c r="AG24" s="236">
        <f t="shared" si="31"/>
        <v>8.989</v>
      </c>
      <c r="AH24" s="236">
        <f t="shared" si="31"/>
        <v>9.365</v>
      </c>
      <c r="AI24" s="236">
        <f t="shared" si="31"/>
        <v>9.4</v>
      </c>
      <c r="AJ24" s="236">
        <f t="shared" si="31"/>
        <v>9.5</v>
      </c>
      <c r="AK24" s="236">
        <f t="shared" si="31"/>
        <v>9.6</v>
      </c>
      <c r="AL24" s="236">
        <f t="shared" si="31"/>
        <v>9.7</v>
      </c>
      <c r="AM24" s="238"/>
      <c r="AN24" s="238"/>
    </row>
    <row r="25" spans="1:40" ht="15.75">
      <c r="A25" s="194" t="s">
        <v>33</v>
      </c>
      <c r="B25" s="175"/>
      <c r="C25" s="203"/>
      <c r="D25" s="204"/>
      <c r="E25" s="204"/>
      <c r="F25" s="204"/>
      <c r="G25" s="204"/>
      <c r="H25" s="204"/>
      <c r="I25" s="204"/>
      <c r="J25" s="204"/>
      <c r="K25" s="204"/>
      <c r="L25" s="204"/>
      <c r="M25" s="204"/>
      <c r="N25" s="204"/>
      <c r="O25" s="204"/>
      <c r="P25" s="204"/>
      <c r="Q25" s="204"/>
      <c r="R25" s="204"/>
      <c r="S25" s="204"/>
      <c r="T25" s="204"/>
      <c r="U25" s="205"/>
      <c r="V25" s="205"/>
      <c r="W25" s="205"/>
      <c r="X25" s="205"/>
      <c r="Y25" s="205"/>
      <c r="Z25" s="204"/>
      <c r="AA25" s="204"/>
      <c r="AB25" s="204"/>
      <c r="AC25" s="204"/>
      <c r="AD25" s="204"/>
      <c r="AE25" s="204"/>
      <c r="AF25" s="204"/>
      <c r="AG25" s="206"/>
      <c r="AH25" s="206"/>
      <c r="AI25" s="206"/>
      <c r="AJ25" s="206"/>
      <c r="AK25" s="206"/>
      <c r="AL25" s="206"/>
      <c r="AM25" s="3"/>
      <c r="AN25" s="3"/>
    </row>
    <row r="26" spans="1:40" ht="15.75">
      <c r="A26" s="142" t="s">
        <v>241</v>
      </c>
      <c r="B26" s="196"/>
      <c r="C26" s="72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7"/>
      <c r="V26" s="17"/>
      <c r="W26" s="17"/>
      <c r="X26" s="17"/>
      <c r="Y26" s="17"/>
      <c r="Z26" s="16"/>
      <c r="AA26" s="16"/>
      <c r="AB26" s="16"/>
      <c r="AC26" s="16"/>
      <c r="AD26" s="16"/>
      <c r="AE26" s="16"/>
      <c r="AF26" s="16"/>
      <c r="AG26" s="67"/>
      <c r="AH26" s="67"/>
      <c r="AI26" s="67"/>
      <c r="AJ26" s="67"/>
      <c r="AK26" s="67"/>
      <c r="AL26" s="67"/>
      <c r="AM26" s="3"/>
      <c r="AN26" s="3"/>
    </row>
    <row r="27" spans="1:40" ht="15.75" customHeight="1">
      <c r="A27" s="165" t="s">
        <v>239</v>
      </c>
      <c r="B27" s="174"/>
      <c r="C27" s="72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7"/>
      <c r="V27" s="17"/>
      <c r="W27" s="17"/>
      <c r="X27" s="17"/>
      <c r="Y27" s="17"/>
      <c r="Z27" s="16"/>
      <c r="AA27" s="16"/>
      <c r="AB27" s="16"/>
      <c r="AC27" s="16"/>
      <c r="AD27" s="16"/>
      <c r="AE27" s="16"/>
      <c r="AF27" s="16"/>
      <c r="AG27" s="67"/>
      <c r="AH27" s="67"/>
      <c r="AI27" s="67"/>
      <c r="AJ27" s="67"/>
      <c r="AK27" s="67"/>
      <c r="AL27" s="67"/>
      <c r="AM27" s="3"/>
      <c r="AN27" s="3"/>
    </row>
    <row r="28" spans="1:40" ht="15.75">
      <c r="A28" s="176" t="s">
        <v>295</v>
      </c>
      <c r="B28" s="191" t="s">
        <v>323</v>
      </c>
      <c r="C28" s="334">
        <v>74.253</v>
      </c>
      <c r="D28" s="335">
        <v>54.115</v>
      </c>
      <c r="E28" s="335">
        <v>55</v>
      </c>
      <c r="F28" s="335">
        <v>55</v>
      </c>
      <c r="G28" s="335">
        <v>55</v>
      </c>
      <c r="H28" s="335">
        <v>55</v>
      </c>
      <c r="I28" s="334">
        <v>74.253</v>
      </c>
      <c r="J28" s="335">
        <v>54.115</v>
      </c>
      <c r="K28" s="335">
        <v>55</v>
      </c>
      <c r="L28" s="335">
        <v>55</v>
      </c>
      <c r="M28" s="335">
        <v>55</v>
      </c>
      <c r="N28" s="335">
        <v>55</v>
      </c>
      <c r="O28" s="335">
        <v>37.562</v>
      </c>
      <c r="P28" s="335">
        <v>21.946</v>
      </c>
      <c r="Q28" s="335">
        <v>22.5</v>
      </c>
      <c r="R28" s="335">
        <v>22.5</v>
      </c>
      <c r="S28" s="335">
        <v>22.5</v>
      </c>
      <c r="T28" s="335">
        <v>22.5</v>
      </c>
      <c r="U28" s="340">
        <v>15</v>
      </c>
      <c r="V28" s="340">
        <v>15</v>
      </c>
      <c r="W28" s="340">
        <v>15</v>
      </c>
      <c r="X28" s="340">
        <v>15</v>
      </c>
      <c r="Y28" s="340">
        <v>15</v>
      </c>
      <c r="Z28" s="340">
        <v>15</v>
      </c>
      <c r="AA28" s="251">
        <f>AG28/U28/12*1000000</f>
        <v>49938.88888888889</v>
      </c>
      <c r="AB28" s="251">
        <f>AH28/V28/12*1000000</f>
        <v>52027.777777777774</v>
      </c>
      <c r="AC28" s="251">
        <f>AI28/W28/12*1000000</f>
        <v>52222.222222222226</v>
      </c>
      <c r="AD28" s="251">
        <f aca="true" t="shared" si="32" ref="AD28:AF28">AJ28/X28/12*1000000</f>
        <v>52777.77777777778</v>
      </c>
      <c r="AE28" s="251">
        <f t="shared" si="32"/>
        <v>53333.333333333336</v>
      </c>
      <c r="AF28" s="251">
        <f t="shared" si="32"/>
        <v>53888.88888888888</v>
      </c>
      <c r="AG28" s="231">
        <v>8.989</v>
      </c>
      <c r="AH28" s="231">
        <v>9.365</v>
      </c>
      <c r="AI28" s="231">
        <v>9.4</v>
      </c>
      <c r="AJ28" s="231">
        <v>9.5</v>
      </c>
      <c r="AK28" s="231">
        <v>9.6</v>
      </c>
      <c r="AL28" s="231">
        <v>9.7</v>
      </c>
      <c r="AM28" s="3"/>
      <c r="AN28" s="3"/>
    </row>
    <row r="29" spans="1:40" s="235" customFormat="1" ht="47.25">
      <c r="A29" s="178" t="s">
        <v>222</v>
      </c>
      <c r="B29" s="197"/>
      <c r="C29" s="236">
        <f>C31+C32</f>
        <v>29.506</v>
      </c>
      <c r="D29" s="236">
        <f aca="true" t="shared" si="33" ref="D29:N29">D31+D32</f>
        <v>35.549</v>
      </c>
      <c r="E29" s="236">
        <f t="shared" si="33"/>
        <v>37.31</v>
      </c>
      <c r="F29" s="236">
        <f t="shared" si="33"/>
        <v>37.425</v>
      </c>
      <c r="G29" s="236">
        <f t="shared" si="33"/>
        <v>37.659</v>
      </c>
      <c r="H29" s="236">
        <f t="shared" si="33"/>
        <v>37.896</v>
      </c>
      <c r="I29" s="236">
        <f t="shared" si="33"/>
        <v>29.506</v>
      </c>
      <c r="J29" s="236">
        <f t="shared" si="33"/>
        <v>35.549</v>
      </c>
      <c r="K29" s="236">
        <f t="shared" si="33"/>
        <v>37.31</v>
      </c>
      <c r="L29" s="236">
        <f t="shared" si="33"/>
        <v>37.425</v>
      </c>
      <c r="M29" s="236">
        <f t="shared" si="33"/>
        <v>37.659</v>
      </c>
      <c r="N29" s="236">
        <f t="shared" si="33"/>
        <v>37.896</v>
      </c>
      <c r="O29" s="233">
        <f>O31+O32</f>
        <v>-10.032</v>
      </c>
      <c r="P29" s="233">
        <f aca="true" t="shared" si="34" ref="P29:T29">P31+P32</f>
        <v>-1.0629999999999997</v>
      </c>
      <c r="Q29" s="233">
        <f t="shared" si="34"/>
        <v>-0.9199999999999999</v>
      </c>
      <c r="R29" s="233">
        <f t="shared" si="34"/>
        <v>-1.33</v>
      </c>
      <c r="S29" s="233">
        <f t="shared" si="34"/>
        <v>-1.6309999999999998</v>
      </c>
      <c r="T29" s="233">
        <f t="shared" si="34"/>
        <v>-1.939</v>
      </c>
      <c r="U29" s="233">
        <f>U31+U32</f>
        <v>60</v>
      </c>
      <c r="V29" s="233">
        <f aca="true" t="shared" si="35" ref="V29:Z29">V31+V32</f>
        <v>65</v>
      </c>
      <c r="W29" s="233">
        <f t="shared" si="35"/>
        <v>65</v>
      </c>
      <c r="X29" s="233">
        <f t="shared" si="35"/>
        <v>65</v>
      </c>
      <c r="Y29" s="233">
        <f t="shared" si="35"/>
        <v>65</v>
      </c>
      <c r="Z29" s="233">
        <f t="shared" si="35"/>
        <v>65</v>
      </c>
      <c r="AA29" s="233">
        <f>AG29/U29/12*1000000</f>
        <v>21416.944444444445</v>
      </c>
      <c r="AB29" s="233">
        <f aca="true" t="shared" si="36" ref="AB29:AF29">AH29/V29/12*1000000</f>
        <v>21628.589743589746</v>
      </c>
      <c r="AC29" s="233">
        <f t="shared" si="36"/>
        <v>21997.564102564098</v>
      </c>
      <c r="AD29" s="233">
        <f t="shared" si="36"/>
        <v>22705</v>
      </c>
      <c r="AE29" s="233">
        <f t="shared" si="36"/>
        <v>23069.358974358976</v>
      </c>
      <c r="AF29" s="233">
        <f t="shared" si="36"/>
        <v>23441.02564102564</v>
      </c>
      <c r="AG29" s="237">
        <f>AG31+AG32</f>
        <v>15.420200000000001</v>
      </c>
      <c r="AH29" s="237">
        <f aca="true" t="shared" si="37" ref="AH29:AL29">AH31+AH32</f>
        <v>16.8703</v>
      </c>
      <c r="AI29" s="237">
        <f t="shared" si="37"/>
        <v>17.158099999999997</v>
      </c>
      <c r="AJ29" s="237">
        <f t="shared" si="37"/>
        <v>17.709899999999998</v>
      </c>
      <c r="AK29" s="237">
        <f t="shared" si="37"/>
        <v>17.9941</v>
      </c>
      <c r="AL29" s="237">
        <f t="shared" si="37"/>
        <v>18.284</v>
      </c>
      <c r="AM29" s="238"/>
      <c r="AN29" s="238"/>
    </row>
    <row r="30" spans="1:40" ht="15.75">
      <c r="A30" s="179" t="s">
        <v>239</v>
      </c>
      <c r="B30" s="212"/>
      <c r="C30" s="203"/>
      <c r="D30" s="204"/>
      <c r="E30" s="204"/>
      <c r="F30" s="204"/>
      <c r="G30" s="204"/>
      <c r="H30" s="204"/>
      <c r="I30" s="204"/>
      <c r="J30" s="204"/>
      <c r="K30" s="204"/>
      <c r="L30" s="204"/>
      <c r="M30" s="204"/>
      <c r="N30" s="204"/>
      <c r="O30" s="204"/>
      <c r="P30" s="204"/>
      <c r="Q30" s="204"/>
      <c r="R30" s="204"/>
      <c r="S30" s="204"/>
      <c r="T30" s="204"/>
      <c r="U30" s="205"/>
      <c r="V30" s="205"/>
      <c r="W30" s="205"/>
      <c r="X30" s="205"/>
      <c r="Y30" s="205"/>
      <c r="Z30" s="204"/>
      <c r="AA30" s="204"/>
      <c r="AB30" s="204"/>
      <c r="AC30" s="204"/>
      <c r="AD30" s="204"/>
      <c r="AE30" s="204"/>
      <c r="AF30" s="204"/>
      <c r="AG30" s="206"/>
      <c r="AH30" s="206"/>
      <c r="AI30" s="206"/>
      <c r="AJ30" s="206"/>
      <c r="AK30" s="206"/>
      <c r="AL30" s="206"/>
      <c r="AM30" s="3"/>
      <c r="AN30" s="3"/>
    </row>
    <row r="31" spans="1:40" ht="15.75" customHeight="1">
      <c r="A31" s="170" t="s">
        <v>296</v>
      </c>
      <c r="B31" s="189" t="s">
        <v>324</v>
      </c>
      <c r="C31" s="240">
        <v>23.097</v>
      </c>
      <c r="D31" s="240">
        <v>23.194</v>
      </c>
      <c r="E31" s="240">
        <v>23.31</v>
      </c>
      <c r="F31" s="240">
        <v>23.425</v>
      </c>
      <c r="G31" s="240">
        <v>23.659</v>
      </c>
      <c r="H31" s="240">
        <v>23.896</v>
      </c>
      <c r="I31" s="240">
        <v>23.097</v>
      </c>
      <c r="J31" s="240">
        <v>23.194</v>
      </c>
      <c r="K31" s="240">
        <v>23.31</v>
      </c>
      <c r="L31" s="240">
        <v>23.425</v>
      </c>
      <c r="M31" s="240">
        <v>23.659</v>
      </c>
      <c r="N31" s="240">
        <v>23.896</v>
      </c>
      <c r="O31" s="240">
        <v>-13.032</v>
      </c>
      <c r="P31" s="240">
        <v>-2.522</v>
      </c>
      <c r="Q31" s="240">
        <v>-2.92</v>
      </c>
      <c r="R31" s="240">
        <v>-3.33</v>
      </c>
      <c r="S31" s="240">
        <v>-3.631</v>
      </c>
      <c r="T31" s="240">
        <v>-3.939</v>
      </c>
      <c r="U31" s="250">
        <v>53</v>
      </c>
      <c r="V31" s="250">
        <v>48</v>
      </c>
      <c r="W31" s="250">
        <v>48</v>
      </c>
      <c r="X31" s="250">
        <v>48</v>
      </c>
      <c r="Y31" s="250">
        <v>48</v>
      </c>
      <c r="Z31" s="250">
        <v>48</v>
      </c>
      <c r="AA31" s="341">
        <f>AG31/U31/12*1000000</f>
        <v>20663.83647798742</v>
      </c>
      <c r="AB31" s="341">
        <f aca="true" t="shared" si="38" ref="AB31:AF32">AH31/V31/12*1000000</f>
        <v>23247.048611111113</v>
      </c>
      <c r="AC31" s="341">
        <f t="shared" si="38"/>
        <v>23711.979166666664</v>
      </c>
      <c r="AD31" s="341">
        <f t="shared" si="38"/>
        <v>24669.965277777774</v>
      </c>
      <c r="AE31" s="341">
        <f t="shared" si="38"/>
        <v>25163.368055555555</v>
      </c>
      <c r="AF31" s="341">
        <f t="shared" si="38"/>
        <v>25666.666666666668</v>
      </c>
      <c r="AG31" s="240">
        <v>13.1422</v>
      </c>
      <c r="AH31" s="240">
        <v>13.3903</v>
      </c>
      <c r="AI31" s="240">
        <v>13.6581</v>
      </c>
      <c r="AJ31" s="240">
        <v>14.2099</v>
      </c>
      <c r="AK31" s="240">
        <v>14.4941</v>
      </c>
      <c r="AL31" s="240">
        <v>14.784</v>
      </c>
      <c r="AM31" s="3"/>
      <c r="AN31" s="3"/>
    </row>
    <row r="32" spans="1:40" ht="15.75">
      <c r="A32" s="177" t="s">
        <v>297</v>
      </c>
      <c r="B32" s="192" t="s">
        <v>325</v>
      </c>
      <c r="C32" s="240">
        <v>6.409</v>
      </c>
      <c r="D32" s="240">
        <v>12.355</v>
      </c>
      <c r="E32" s="240">
        <v>14</v>
      </c>
      <c r="F32" s="240">
        <v>14</v>
      </c>
      <c r="G32" s="240">
        <v>14</v>
      </c>
      <c r="H32" s="240">
        <v>14</v>
      </c>
      <c r="I32" s="240">
        <v>6.409</v>
      </c>
      <c r="J32" s="240">
        <v>12.355</v>
      </c>
      <c r="K32" s="240">
        <v>14</v>
      </c>
      <c r="L32" s="240">
        <v>14</v>
      </c>
      <c r="M32" s="240">
        <v>14</v>
      </c>
      <c r="N32" s="240">
        <v>14</v>
      </c>
      <c r="O32" s="240">
        <v>3</v>
      </c>
      <c r="P32" s="240">
        <v>1.459</v>
      </c>
      <c r="Q32" s="240">
        <v>2</v>
      </c>
      <c r="R32" s="240">
        <v>2</v>
      </c>
      <c r="S32" s="240">
        <v>2</v>
      </c>
      <c r="T32" s="240">
        <v>2</v>
      </c>
      <c r="U32" s="250">
        <v>7</v>
      </c>
      <c r="V32" s="250">
        <v>17</v>
      </c>
      <c r="W32" s="250">
        <v>17</v>
      </c>
      <c r="X32" s="250">
        <v>17</v>
      </c>
      <c r="Y32" s="250">
        <v>17</v>
      </c>
      <c r="Z32" s="250">
        <v>17</v>
      </c>
      <c r="AA32" s="341">
        <f>AG32/U32/12*1000000</f>
        <v>27119.047619047622</v>
      </c>
      <c r="AB32" s="341">
        <f t="shared" si="38"/>
        <v>17058.823529411766</v>
      </c>
      <c r="AC32" s="341">
        <f t="shared" si="38"/>
        <v>17156.86274509804</v>
      </c>
      <c r="AD32" s="341">
        <f t="shared" si="38"/>
        <v>17156.86274509804</v>
      </c>
      <c r="AE32" s="341">
        <f t="shared" si="38"/>
        <v>17156.86274509804</v>
      </c>
      <c r="AF32" s="341">
        <f t="shared" si="38"/>
        <v>17156.86274509804</v>
      </c>
      <c r="AG32" s="240">
        <v>2.278</v>
      </c>
      <c r="AH32" s="240">
        <v>3.48</v>
      </c>
      <c r="AI32" s="240">
        <v>3.5</v>
      </c>
      <c r="AJ32" s="240">
        <v>3.5</v>
      </c>
      <c r="AK32" s="240">
        <v>3.5</v>
      </c>
      <c r="AL32" s="240">
        <v>3.5</v>
      </c>
      <c r="AM32" s="3"/>
      <c r="AN32" s="3"/>
    </row>
    <row r="33" spans="1:40" s="235" customFormat="1" ht="63">
      <c r="A33" s="178" t="s">
        <v>224</v>
      </c>
      <c r="B33" s="178"/>
      <c r="C33" s="236">
        <f>C35</f>
        <v>14.955</v>
      </c>
      <c r="D33" s="236">
        <f aca="true" t="shared" si="39" ref="D33:AL33">D35</f>
        <v>14.331</v>
      </c>
      <c r="E33" s="236">
        <f t="shared" si="39"/>
        <v>14.403</v>
      </c>
      <c r="F33" s="236">
        <f t="shared" si="39"/>
        <v>14.475</v>
      </c>
      <c r="G33" s="236">
        <f t="shared" si="39"/>
        <v>14.619</v>
      </c>
      <c r="H33" s="236">
        <f t="shared" si="39"/>
        <v>14.766</v>
      </c>
      <c r="I33" s="236">
        <f t="shared" si="39"/>
        <v>14.955</v>
      </c>
      <c r="J33" s="236">
        <f t="shared" si="39"/>
        <v>14.331</v>
      </c>
      <c r="K33" s="236">
        <f t="shared" si="39"/>
        <v>14.403</v>
      </c>
      <c r="L33" s="236">
        <f t="shared" si="39"/>
        <v>14.475</v>
      </c>
      <c r="M33" s="236">
        <f t="shared" si="39"/>
        <v>14.619</v>
      </c>
      <c r="N33" s="236">
        <f t="shared" si="39"/>
        <v>14.766</v>
      </c>
      <c r="O33" s="236">
        <f t="shared" si="39"/>
        <v>-1.073</v>
      </c>
      <c r="P33" s="236">
        <f t="shared" si="39"/>
        <v>2.382</v>
      </c>
      <c r="Q33" s="236">
        <f t="shared" si="39"/>
        <v>2.012</v>
      </c>
      <c r="R33" s="236">
        <f t="shared" si="39"/>
        <v>1.15</v>
      </c>
      <c r="S33" s="236">
        <f t="shared" si="39"/>
        <v>0.801</v>
      </c>
      <c r="T33" s="236">
        <f t="shared" si="39"/>
        <v>0.437</v>
      </c>
      <c r="U33" s="236">
        <f t="shared" si="39"/>
        <v>18</v>
      </c>
      <c r="V33" s="236">
        <f t="shared" si="39"/>
        <v>16</v>
      </c>
      <c r="W33" s="236">
        <f t="shared" si="39"/>
        <v>16</v>
      </c>
      <c r="X33" s="236">
        <f t="shared" si="39"/>
        <v>16</v>
      </c>
      <c r="Y33" s="236">
        <f t="shared" si="39"/>
        <v>16</v>
      </c>
      <c r="Z33" s="236">
        <f t="shared" si="39"/>
        <v>16</v>
      </c>
      <c r="AA33" s="236">
        <f t="shared" si="39"/>
        <v>21120.370370370372</v>
      </c>
      <c r="AB33" s="236">
        <f t="shared" si="39"/>
        <v>21949.479166666664</v>
      </c>
      <c r="AC33" s="236">
        <f t="shared" si="39"/>
        <v>22388.541666666668</v>
      </c>
      <c r="AD33" s="236">
        <f t="shared" si="39"/>
        <v>23293.229166666664</v>
      </c>
      <c r="AE33" s="236">
        <f t="shared" si="39"/>
        <v>23758.854166666664</v>
      </c>
      <c r="AF33" s="236">
        <f t="shared" si="39"/>
        <v>24233.854166666664</v>
      </c>
      <c r="AG33" s="236">
        <f t="shared" si="39"/>
        <v>4.562</v>
      </c>
      <c r="AH33" s="236">
        <f t="shared" si="39"/>
        <v>4.2143</v>
      </c>
      <c r="AI33" s="236">
        <f t="shared" si="39"/>
        <v>4.2986</v>
      </c>
      <c r="AJ33" s="236">
        <f t="shared" si="39"/>
        <v>4.4723</v>
      </c>
      <c r="AK33" s="236">
        <f t="shared" si="39"/>
        <v>4.5617</v>
      </c>
      <c r="AL33" s="236">
        <f t="shared" si="39"/>
        <v>4.6529</v>
      </c>
      <c r="AM33" s="238"/>
      <c r="AN33" s="238"/>
    </row>
    <row r="34" spans="1:40" ht="17.45" customHeight="1">
      <c r="A34" s="179" t="s">
        <v>239</v>
      </c>
      <c r="B34" s="73"/>
      <c r="C34" s="203"/>
      <c r="D34" s="204"/>
      <c r="E34" s="204"/>
      <c r="F34" s="204"/>
      <c r="G34" s="204"/>
      <c r="H34" s="204"/>
      <c r="I34" s="204"/>
      <c r="J34" s="204"/>
      <c r="K34" s="204"/>
      <c r="L34" s="204"/>
      <c r="M34" s="204"/>
      <c r="N34" s="204"/>
      <c r="O34" s="204"/>
      <c r="P34" s="204"/>
      <c r="Q34" s="204"/>
      <c r="R34" s="204"/>
      <c r="S34" s="204"/>
      <c r="T34" s="204"/>
      <c r="U34" s="205"/>
      <c r="V34" s="205"/>
      <c r="W34" s="205"/>
      <c r="X34" s="205"/>
      <c r="Y34" s="205"/>
      <c r="Z34" s="204"/>
      <c r="AA34" s="204"/>
      <c r="AB34" s="204"/>
      <c r="AC34" s="204"/>
      <c r="AD34" s="204"/>
      <c r="AE34" s="204"/>
      <c r="AF34" s="204"/>
      <c r="AG34" s="206"/>
      <c r="AH34" s="206"/>
      <c r="AI34" s="206"/>
      <c r="AJ34" s="206"/>
      <c r="AK34" s="206"/>
      <c r="AL34" s="206"/>
      <c r="AM34" s="3"/>
      <c r="AN34" s="3"/>
    </row>
    <row r="35" spans="1:40" ht="15.75" customHeight="1">
      <c r="A35" s="177" t="s">
        <v>298</v>
      </c>
      <c r="B35" s="193" t="s">
        <v>324</v>
      </c>
      <c r="C35" s="240">
        <v>14.955</v>
      </c>
      <c r="D35" s="240">
        <v>14.331</v>
      </c>
      <c r="E35" s="240">
        <v>14.403</v>
      </c>
      <c r="F35" s="240">
        <v>14.475</v>
      </c>
      <c r="G35" s="240">
        <v>14.619</v>
      </c>
      <c r="H35" s="240">
        <v>14.766</v>
      </c>
      <c r="I35" s="240">
        <v>14.955</v>
      </c>
      <c r="J35" s="240">
        <v>14.331</v>
      </c>
      <c r="K35" s="240">
        <v>14.403</v>
      </c>
      <c r="L35" s="240">
        <v>14.475</v>
      </c>
      <c r="M35" s="240">
        <v>14.619</v>
      </c>
      <c r="N35" s="240">
        <v>14.766</v>
      </c>
      <c r="O35" s="240">
        <v>-1.073</v>
      </c>
      <c r="P35" s="240">
        <v>2.382</v>
      </c>
      <c r="Q35" s="240">
        <v>2.012</v>
      </c>
      <c r="R35" s="240">
        <v>1.15</v>
      </c>
      <c r="S35" s="240">
        <v>0.801</v>
      </c>
      <c r="T35" s="240">
        <v>0.437</v>
      </c>
      <c r="U35" s="250">
        <v>18</v>
      </c>
      <c r="V35" s="250">
        <v>16</v>
      </c>
      <c r="W35" s="250">
        <v>16</v>
      </c>
      <c r="X35" s="250">
        <v>16</v>
      </c>
      <c r="Y35" s="250">
        <v>16</v>
      </c>
      <c r="Z35" s="250">
        <v>16</v>
      </c>
      <c r="AA35" s="341">
        <f>AG35/U35/12*1000000</f>
        <v>21120.370370370372</v>
      </c>
      <c r="AB35" s="341">
        <f aca="true" t="shared" si="40" ref="AB35:AF35">AH35/V35/12*1000000</f>
        <v>21949.479166666664</v>
      </c>
      <c r="AC35" s="341">
        <f t="shared" si="40"/>
        <v>22388.541666666668</v>
      </c>
      <c r="AD35" s="341">
        <f t="shared" si="40"/>
        <v>23293.229166666664</v>
      </c>
      <c r="AE35" s="341">
        <f t="shared" si="40"/>
        <v>23758.854166666664</v>
      </c>
      <c r="AF35" s="341">
        <f t="shared" si="40"/>
        <v>24233.854166666664</v>
      </c>
      <c r="AG35" s="240">
        <v>4.562</v>
      </c>
      <c r="AH35" s="240">
        <v>4.2143</v>
      </c>
      <c r="AI35" s="240">
        <v>4.2986</v>
      </c>
      <c r="AJ35" s="240">
        <v>4.4723</v>
      </c>
      <c r="AK35" s="240">
        <v>4.5617</v>
      </c>
      <c r="AL35" s="240">
        <v>4.6529</v>
      </c>
      <c r="AM35" s="3"/>
      <c r="AN35" s="3"/>
    </row>
    <row r="36" spans="1:40" s="235" customFormat="1" ht="15.75">
      <c r="A36" s="180" t="s">
        <v>243</v>
      </c>
      <c r="B36" s="178"/>
      <c r="C36" s="236">
        <f>C38</f>
        <v>32.6</v>
      </c>
      <c r="D36" s="236">
        <f aca="true" t="shared" si="41" ref="D36:AL36">D38</f>
        <v>27.258</v>
      </c>
      <c r="E36" s="236">
        <f t="shared" si="41"/>
        <v>29.5</v>
      </c>
      <c r="F36" s="236">
        <f t="shared" si="41"/>
        <v>29.7</v>
      </c>
      <c r="G36" s="236">
        <f t="shared" si="41"/>
        <v>30</v>
      </c>
      <c r="H36" s="236">
        <f t="shared" si="41"/>
        <v>30.5</v>
      </c>
      <c r="I36" s="236">
        <f t="shared" si="41"/>
        <v>32.6</v>
      </c>
      <c r="J36" s="236">
        <f t="shared" si="41"/>
        <v>27.258</v>
      </c>
      <c r="K36" s="236">
        <f t="shared" si="41"/>
        <v>29.5</v>
      </c>
      <c r="L36" s="236">
        <f t="shared" si="41"/>
        <v>29.7</v>
      </c>
      <c r="M36" s="236">
        <f t="shared" si="41"/>
        <v>30</v>
      </c>
      <c r="N36" s="236">
        <f t="shared" si="41"/>
        <v>30.5</v>
      </c>
      <c r="O36" s="236">
        <f t="shared" si="41"/>
        <v>0.9</v>
      </c>
      <c r="P36" s="236">
        <f t="shared" si="41"/>
        <v>0.9</v>
      </c>
      <c r="Q36" s="236">
        <f t="shared" si="41"/>
        <v>0.95</v>
      </c>
      <c r="R36" s="236">
        <f t="shared" si="41"/>
        <v>1.2</v>
      </c>
      <c r="S36" s="236">
        <f t="shared" si="41"/>
        <v>1.25</v>
      </c>
      <c r="T36" s="236">
        <f t="shared" si="41"/>
        <v>1.28</v>
      </c>
      <c r="U36" s="236">
        <f t="shared" si="41"/>
        <v>65</v>
      </c>
      <c r="V36" s="236">
        <f t="shared" si="41"/>
        <v>65</v>
      </c>
      <c r="W36" s="236">
        <f t="shared" si="41"/>
        <v>60</v>
      </c>
      <c r="X36" s="236">
        <f t="shared" si="41"/>
        <v>52</v>
      </c>
      <c r="Y36" s="236">
        <f t="shared" si="41"/>
        <v>58</v>
      </c>
      <c r="Z36" s="236">
        <f t="shared" si="41"/>
        <v>58</v>
      </c>
      <c r="AA36" s="236">
        <f t="shared" si="41"/>
        <v>14425.512820512819</v>
      </c>
      <c r="AB36" s="236">
        <f t="shared" si="41"/>
        <v>18851.410256410258</v>
      </c>
      <c r="AC36" s="236">
        <f t="shared" si="41"/>
        <v>22464.58333333333</v>
      </c>
      <c r="AD36" s="236">
        <f t="shared" si="41"/>
        <v>27098.87820512821</v>
      </c>
      <c r="AE36" s="236">
        <f t="shared" si="41"/>
        <v>24295.545977011498</v>
      </c>
      <c r="AF36" s="236">
        <f t="shared" si="41"/>
        <v>24929.310344827583</v>
      </c>
      <c r="AG36" s="236">
        <f t="shared" si="41"/>
        <v>11.2519</v>
      </c>
      <c r="AH36" s="236">
        <f t="shared" si="41"/>
        <v>14.7041</v>
      </c>
      <c r="AI36" s="236">
        <f t="shared" si="41"/>
        <v>16.1745</v>
      </c>
      <c r="AJ36" s="236">
        <f t="shared" si="41"/>
        <v>16.9097</v>
      </c>
      <c r="AK36" s="236">
        <f t="shared" si="41"/>
        <v>16.9097</v>
      </c>
      <c r="AL36" s="236">
        <f t="shared" si="41"/>
        <v>17.3508</v>
      </c>
      <c r="AM36" s="238"/>
      <c r="AN36" s="238"/>
    </row>
    <row r="37" spans="1:40" ht="15.75">
      <c r="A37" s="181" t="s">
        <v>239</v>
      </c>
      <c r="B37" s="194"/>
      <c r="C37" s="203"/>
      <c r="D37" s="204"/>
      <c r="E37" s="204"/>
      <c r="F37" s="204"/>
      <c r="G37" s="204"/>
      <c r="H37" s="204"/>
      <c r="I37" s="204"/>
      <c r="J37" s="204"/>
      <c r="K37" s="204"/>
      <c r="L37" s="204"/>
      <c r="M37" s="204"/>
      <c r="N37" s="204"/>
      <c r="O37" s="204"/>
      <c r="P37" s="204"/>
      <c r="Q37" s="204"/>
      <c r="R37" s="204"/>
      <c r="S37" s="204"/>
      <c r="T37" s="204"/>
      <c r="U37" s="205"/>
      <c r="V37" s="205"/>
      <c r="W37" s="205"/>
      <c r="X37" s="205"/>
      <c r="Y37" s="205"/>
      <c r="Z37" s="204"/>
      <c r="AA37" s="204"/>
      <c r="AB37" s="204"/>
      <c r="AC37" s="204"/>
      <c r="AD37" s="204"/>
      <c r="AE37" s="204"/>
      <c r="AF37" s="204"/>
      <c r="AG37" s="206"/>
      <c r="AH37" s="206"/>
      <c r="AI37" s="206"/>
      <c r="AJ37" s="206"/>
      <c r="AK37" s="206"/>
      <c r="AL37" s="206"/>
      <c r="AM37" s="3"/>
      <c r="AN37" s="3"/>
    </row>
    <row r="38" spans="1:40" ht="15.75">
      <c r="A38" s="182" t="s">
        <v>299</v>
      </c>
      <c r="B38" s="193" t="s">
        <v>321</v>
      </c>
      <c r="C38" s="240">
        <v>32.6</v>
      </c>
      <c r="D38" s="240">
        <v>27.258</v>
      </c>
      <c r="E38" s="240">
        <v>29.5</v>
      </c>
      <c r="F38" s="240">
        <v>29.7</v>
      </c>
      <c r="G38" s="240">
        <v>30</v>
      </c>
      <c r="H38" s="240">
        <v>30.5</v>
      </c>
      <c r="I38" s="240">
        <v>32.6</v>
      </c>
      <c r="J38" s="240">
        <v>27.258</v>
      </c>
      <c r="K38" s="240">
        <v>29.5</v>
      </c>
      <c r="L38" s="240">
        <v>29.7</v>
      </c>
      <c r="M38" s="240">
        <v>30</v>
      </c>
      <c r="N38" s="240">
        <v>30.5</v>
      </c>
      <c r="O38" s="240">
        <v>0.9</v>
      </c>
      <c r="P38" s="240">
        <v>0.9</v>
      </c>
      <c r="Q38" s="240">
        <v>0.95</v>
      </c>
      <c r="R38" s="240">
        <v>1.2</v>
      </c>
      <c r="S38" s="240">
        <v>1.25</v>
      </c>
      <c r="T38" s="240">
        <v>1.28</v>
      </c>
      <c r="U38" s="250">
        <v>65</v>
      </c>
      <c r="V38" s="250">
        <v>65</v>
      </c>
      <c r="W38" s="250">
        <v>60</v>
      </c>
      <c r="X38" s="250">
        <v>52</v>
      </c>
      <c r="Y38" s="250">
        <v>58</v>
      </c>
      <c r="Z38" s="250">
        <v>58</v>
      </c>
      <c r="AA38" s="341">
        <f>AG38/U38/12*1000000</f>
        <v>14425.512820512819</v>
      </c>
      <c r="AB38" s="341">
        <f aca="true" t="shared" si="42" ref="AB38:AF38">AH38/V38/12*1000000</f>
        <v>18851.410256410258</v>
      </c>
      <c r="AC38" s="341">
        <f t="shared" si="42"/>
        <v>22464.58333333333</v>
      </c>
      <c r="AD38" s="341">
        <f t="shared" si="42"/>
        <v>27098.87820512821</v>
      </c>
      <c r="AE38" s="341">
        <f t="shared" si="42"/>
        <v>24295.545977011498</v>
      </c>
      <c r="AF38" s="341">
        <f t="shared" si="42"/>
        <v>24929.310344827583</v>
      </c>
      <c r="AG38" s="240">
        <v>11.2519</v>
      </c>
      <c r="AH38" s="240">
        <v>14.7041</v>
      </c>
      <c r="AI38" s="240">
        <v>16.1745</v>
      </c>
      <c r="AJ38" s="240">
        <v>16.9097</v>
      </c>
      <c r="AK38" s="240">
        <v>16.9097</v>
      </c>
      <c r="AL38" s="240">
        <v>17.3508</v>
      </c>
      <c r="AM38" s="3"/>
      <c r="AN38" s="3"/>
    </row>
    <row r="39" spans="1:40" s="235" customFormat="1" ht="15.75" customHeight="1">
      <c r="A39" s="178" t="s">
        <v>242</v>
      </c>
      <c r="B39" s="178"/>
      <c r="C39" s="236">
        <f aca="true" t="shared" si="43" ref="C39:Z39">SUM(C41:C49)</f>
        <v>108.13600000000001</v>
      </c>
      <c r="D39" s="236">
        <f t="shared" si="43"/>
        <v>114.70200000000001</v>
      </c>
      <c r="E39" s="236">
        <f t="shared" si="43"/>
        <v>122.98379999999999</v>
      </c>
      <c r="F39" s="236">
        <f t="shared" si="43"/>
        <v>127.805</v>
      </c>
      <c r="G39" s="236">
        <f t="shared" si="43"/>
        <v>133.0734</v>
      </c>
      <c r="H39" s="236">
        <f t="shared" si="43"/>
        <v>138.69480000000001</v>
      </c>
      <c r="I39" s="236">
        <f t="shared" si="43"/>
        <v>108.13600000000001</v>
      </c>
      <c r="J39" s="236">
        <f t="shared" si="43"/>
        <v>114.70200000000001</v>
      </c>
      <c r="K39" s="236">
        <f t="shared" si="43"/>
        <v>122.98379999999999</v>
      </c>
      <c r="L39" s="236">
        <f t="shared" si="43"/>
        <v>127.805</v>
      </c>
      <c r="M39" s="236">
        <f t="shared" si="43"/>
        <v>133.0734</v>
      </c>
      <c r="N39" s="236">
        <f t="shared" si="43"/>
        <v>138.69480000000001</v>
      </c>
      <c r="O39" s="236">
        <f t="shared" si="43"/>
        <v>5.204000000000001</v>
      </c>
      <c r="P39" s="236">
        <f t="shared" si="43"/>
        <v>6.6698</v>
      </c>
      <c r="Q39" s="236">
        <f t="shared" si="43"/>
        <v>8.702399999999999</v>
      </c>
      <c r="R39" s="236">
        <f t="shared" si="43"/>
        <v>9.0549</v>
      </c>
      <c r="S39" s="236">
        <f t="shared" si="43"/>
        <v>9.439900000000003</v>
      </c>
      <c r="T39" s="236">
        <f t="shared" si="43"/>
        <v>9.851099999999999</v>
      </c>
      <c r="U39" s="236">
        <f t="shared" si="43"/>
        <v>47</v>
      </c>
      <c r="V39" s="236">
        <f t="shared" si="43"/>
        <v>48</v>
      </c>
      <c r="W39" s="236">
        <f t="shared" si="43"/>
        <v>51</v>
      </c>
      <c r="X39" s="236">
        <f t="shared" si="43"/>
        <v>51</v>
      </c>
      <c r="Y39" s="236">
        <f t="shared" si="43"/>
        <v>51</v>
      </c>
      <c r="Z39" s="236">
        <f t="shared" si="43"/>
        <v>51</v>
      </c>
      <c r="AA39" s="236">
        <f>AG39/U39/12*1000000</f>
        <v>18665.043191489363</v>
      </c>
      <c r="AB39" s="236">
        <f aca="true" t="shared" si="44" ref="AB39:AF39">AH39/V39/12*1000000</f>
        <v>18531.250625</v>
      </c>
      <c r="AC39" s="236">
        <f t="shared" si="44"/>
        <v>18804.875686274503</v>
      </c>
      <c r="AD39" s="236">
        <f t="shared" si="44"/>
        <v>19557.070196078435</v>
      </c>
      <c r="AE39" s="236">
        <f t="shared" si="44"/>
        <v>20339.35117647059</v>
      </c>
      <c r="AF39" s="236">
        <f t="shared" si="44"/>
        <v>21152.92607843137</v>
      </c>
      <c r="AG39" s="236">
        <f aca="true" t="shared" si="45" ref="AG39:AL39">SUM(AG41:AG49)</f>
        <v>10.52708436</v>
      </c>
      <c r="AH39" s="236">
        <f t="shared" si="45"/>
        <v>10.67400036</v>
      </c>
      <c r="AI39" s="236">
        <f t="shared" si="45"/>
        <v>11.508583919999998</v>
      </c>
      <c r="AJ39" s="236">
        <f t="shared" si="45"/>
        <v>11.968926960000001</v>
      </c>
      <c r="AK39" s="236">
        <f t="shared" si="45"/>
        <v>12.447682920000002</v>
      </c>
      <c r="AL39" s="236">
        <f t="shared" si="45"/>
        <v>12.945590759999998</v>
      </c>
      <c r="AM39" s="238"/>
      <c r="AN39" s="238"/>
    </row>
    <row r="40" spans="1:40" ht="15.75">
      <c r="A40" s="183" t="s">
        <v>239</v>
      </c>
      <c r="B40" s="194"/>
      <c r="C40" s="203"/>
      <c r="D40" s="204"/>
      <c r="E40" s="204"/>
      <c r="F40" s="204"/>
      <c r="G40" s="204"/>
      <c r="H40" s="204"/>
      <c r="I40" s="204"/>
      <c r="J40" s="204"/>
      <c r="K40" s="204"/>
      <c r="L40" s="204"/>
      <c r="M40" s="204"/>
      <c r="N40" s="204"/>
      <c r="O40" s="204"/>
      <c r="P40" s="204"/>
      <c r="Q40" s="204"/>
      <c r="R40" s="204"/>
      <c r="S40" s="204"/>
      <c r="T40" s="204"/>
      <c r="U40" s="349"/>
      <c r="V40" s="349"/>
      <c r="W40" s="349"/>
      <c r="X40" s="349"/>
      <c r="Y40" s="349"/>
      <c r="Z40" s="245"/>
      <c r="AA40" s="204"/>
      <c r="AB40" s="204"/>
      <c r="AC40" s="204"/>
      <c r="AD40" s="204"/>
      <c r="AE40" s="204"/>
      <c r="AF40" s="204"/>
      <c r="AG40" s="206"/>
      <c r="AH40" s="206"/>
      <c r="AI40" s="206"/>
      <c r="AJ40" s="206"/>
      <c r="AK40" s="206"/>
      <c r="AL40" s="206"/>
      <c r="AM40" s="3"/>
      <c r="AN40" s="3"/>
    </row>
    <row r="41" spans="1:40" ht="15.75">
      <c r="A41" s="174" t="s">
        <v>300</v>
      </c>
      <c r="B41" s="198" t="s">
        <v>326</v>
      </c>
      <c r="C41" s="227">
        <v>0.32</v>
      </c>
      <c r="D41" s="227">
        <v>0.32</v>
      </c>
      <c r="E41" s="16">
        <v>0.3379</v>
      </c>
      <c r="F41" s="16">
        <v>0.3504</v>
      </c>
      <c r="G41" s="16">
        <v>0.3641</v>
      </c>
      <c r="H41" s="16">
        <v>0.3787</v>
      </c>
      <c r="I41" s="227">
        <v>0.32</v>
      </c>
      <c r="J41" s="227">
        <v>0.32</v>
      </c>
      <c r="K41" s="16">
        <v>0.3379</v>
      </c>
      <c r="L41" s="16">
        <v>0.3504</v>
      </c>
      <c r="M41" s="16">
        <v>0.3641</v>
      </c>
      <c r="N41" s="16">
        <v>0.3787</v>
      </c>
      <c r="O41" s="231">
        <v>0</v>
      </c>
      <c r="P41" s="231">
        <v>0</v>
      </c>
      <c r="Q41" s="16">
        <v>0.2</v>
      </c>
      <c r="R41" s="16">
        <v>0.2074</v>
      </c>
      <c r="S41" s="16">
        <v>0.2155</v>
      </c>
      <c r="T41" s="16">
        <v>0.2241</v>
      </c>
      <c r="U41" s="16">
        <v>1</v>
      </c>
      <c r="V41" s="337">
        <v>1</v>
      </c>
      <c r="W41" s="337">
        <v>1</v>
      </c>
      <c r="X41" s="337">
        <v>1</v>
      </c>
      <c r="Y41" s="337">
        <v>1</v>
      </c>
      <c r="Z41" s="337">
        <v>1</v>
      </c>
      <c r="AA41" s="247">
        <v>10833.03</v>
      </c>
      <c r="AB41" s="247">
        <v>10833.03</v>
      </c>
      <c r="AC41" s="248">
        <v>11298.85</v>
      </c>
      <c r="AD41" s="16">
        <v>11750.8</v>
      </c>
      <c r="AE41" s="16">
        <v>12220.84</v>
      </c>
      <c r="AF41" s="16">
        <v>12709.67</v>
      </c>
      <c r="AG41" s="67">
        <f>AA41*U41*12/1000000</f>
        <v>0.12999636</v>
      </c>
      <c r="AH41" s="67">
        <f aca="true" t="shared" si="46" ref="AH41:AL41">AB41*V41*12/1000000</f>
        <v>0.12999636</v>
      </c>
      <c r="AI41" s="67">
        <f t="shared" si="46"/>
        <v>0.13558620000000002</v>
      </c>
      <c r="AJ41" s="67">
        <f t="shared" si="46"/>
        <v>0.14100959999999998</v>
      </c>
      <c r="AK41" s="67">
        <f t="shared" si="46"/>
        <v>0.14665008000000002</v>
      </c>
      <c r="AL41" s="67">
        <f t="shared" si="46"/>
        <v>0.15251604000000002</v>
      </c>
      <c r="AM41" s="3"/>
      <c r="AN41" s="3"/>
    </row>
    <row r="42" spans="1:40" ht="15.75">
      <c r="A42" s="174" t="s">
        <v>301</v>
      </c>
      <c r="B42" s="198" t="s">
        <v>327</v>
      </c>
      <c r="C42" s="16">
        <v>8.652</v>
      </c>
      <c r="D42" s="16">
        <v>8.652</v>
      </c>
      <c r="E42" s="16">
        <v>9.2279</v>
      </c>
      <c r="F42" s="16">
        <v>9.665</v>
      </c>
      <c r="G42" s="16">
        <v>10.1424</v>
      </c>
      <c r="H42" s="16">
        <v>10.6535</v>
      </c>
      <c r="I42" s="16">
        <v>8.652</v>
      </c>
      <c r="J42" s="16">
        <v>8.652</v>
      </c>
      <c r="K42" s="16">
        <v>9.2279</v>
      </c>
      <c r="L42" s="16">
        <v>9.665</v>
      </c>
      <c r="M42" s="16">
        <v>10.1424</v>
      </c>
      <c r="N42" s="16">
        <v>10.6535</v>
      </c>
      <c r="O42" s="240">
        <v>0.957</v>
      </c>
      <c r="P42" s="242">
        <v>0.952</v>
      </c>
      <c r="Q42" s="16">
        <v>1.0154</v>
      </c>
      <c r="R42" s="16">
        <v>1.0635</v>
      </c>
      <c r="S42" s="16">
        <v>1.116</v>
      </c>
      <c r="T42" s="16">
        <v>1.1722</v>
      </c>
      <c r="U42" s="16">
        <v>10</v>
      </c>
      <c r="V42" s="337">
        <v>10</v>
      </c>
      <c r="W42" s="337">
        <v>10</v>
      </c>
      <c r="X42" s="337">
        <v>10</v>
      </c>
      <c r="Y42" s="337">
        <v>10</v>
      </c>
      <c r="Z42" s="337">
        <v>10</v>
      </c>
      <c r="AA42" s="251">
        <v>3642</v>
      </c>
      <c r="AB42" s="341">
        <v>3033</v>
      </c>
      <c r="AC42" s="248">
        <v>3163.42</v>
      </c>
      <c r="AD42" s="16">
        <v>3289.96</v>
      </c>
      <c r="AE42" s="16">
        <v>3421.55</v>
      </c>
      <c r="AF42" s="16">
        <v>3558.42</v>
      </c>
      <c r="AG42" s="67">
        <f aca="true" t="shared" si="47" ref="AG42:AG46">AA42*U42*12/1000000</f>
        <v>0.43704</v>
      </c>
      <c r="AH42" s="67">
        <f aca="true" t="shared" si="48" ref="AH42:AH46">AB42*V42*12/1000000</f>
        <v>0.36396</v>
      </c>
      <c r="AI42" s="67">
        <f aca="true" t="shared" si="49" ref="AI42:AI49">AC42*W42*12/1000000</f>
        <v>0.3796104</v>
      </c>
      <c r="AJ42" s="67">
        <f aca="true" t="shared" si="50" ref="AJ42:AJ49">AD42*X42*12/1000000</f>
        <v>0.39479519999999996</v>
      </c>
      <c r="AK42" s="67">
        <f aca="true" t="shared" si="51" ref="AK42:AK49">AE42*Y42*12/1000000</f>
        <v>0.410586</v>
      </c>
      <c r="AL42" s="67">
        <f aca="true" t="shared" si="52" ref="AL42:AL49">AF42*Z42*12/1000000</f>
        <v>0.42701039999999996</v>
      </c>
      <c r="AM42" s="3"/>
      <c r="AN42" s="3"/>
    </row>
    <row r="43" spans="1:40" ht="15.75" customHeight="1">
      <c r="A43" s="174" t="s">
        <v>302</v>
      </c>
      <c r="B43" s="198" t="s">
        <v>321</v>
      </c>
      <c r="C43" s="16">
        <v>8.798</v>
      </c>
      <c r="D43" s="16">
        <v>8.798</v>
      </c>
      <c r="E43" s="16">
        <v>9.3836</v>
      </c>
      <c r="F43" s="16">
        <v>9.8281</v>
      </c>
      <c r="G43" s="16">
        <v>10.3135</v>
      </c>
      <c r="H43" s="16">
        <v>10.8333</v>
      </c>
      <c r="I43" s="16">
        <v>8.798</v>
      </c>
      <c r="J43" s="16">
        <v>8.798</v>
      </c>
      <c r="K43" s="16">
        <v>9.3836</v>
      </c>
      <c r="L43" s="16">
        <v>9.8281</v>
      </c>
      <c r="M43" s="16">
        <v>10.3135</v>
      </c>
      <c r="N43" s="16">
        <v>10.8333</v>
      </c>
      <c r="O43" s="231">
        <v>0.257</v>
      </c>
      <c r="P43" s="231">
        <v>0.2628</v>
      </c>
      <c r="Q43" s="16">
        <v>0.2803</v>
      </c>
      <c r="R43" s="16">
        <v>0.2936</v>
      </c>
      <c r="S43" s="16">
        <v>0.3081</v>
      </c>
      <c r="T43" s="16">
        <v>0.3236</v>
      </c>
      <c r="U43" s="17">
        <v>11</v>
      </c>
      <c r="V43" s="337">
        <v>11</v>
      </c>
      <c r="W43" s="337">
        <v>11</v>
      </c>
      <c r="X43" s="337">
        <v>11</v>
      </c>
      <c r="Y43" s="337">
        <v>11</v>
      </c>
      <c r="Z43" s="337">
        <v>11</v>
      </c>
      <c r="AA43" s="251">
        <v>19273</v>
      </c>
      <c r="AB43" s="341">
        <v>19273</v>
      </c>
      <c r="AC43" s="16">
        <v>20101.74</v>
      </c>
      <c r="AD43" s="16">
        <v>20905.81</v>
      </c>
      <c r="AE43" s="16">
        <v>21742.04</v>
      </c>
      <c r="AF43" s="16">
        <v>22611.72</v>
      </c>
      <c r="AG43" s="67">
        <f t="shared" si="47"/>
        <v>2.544036</v>
      </c>
      <c r="AH43" s="67">
        <f t="shared" si="48"/>
        <v>2.544036</v>
      </c>
      <c r="AI43" s="67">
        <f t="shared" si="49"/>
        <v>2.6534296800000003</v>
      </c>
      <c r="AJ43" s="67">
        <f t="shared" si="50"/>
        <v>2.75956692</v>
      </c>
      <c r="AK43" s="67">
        <f t="shared" si="51"/>
        <v>2.86994928</v>
      </c>
      <c r="AL43" s="67">
        <f t="shared" si="52"/>
        <v>2.9847470400000002</v>
      </c>
      <c r="AM43" s="3"/>
      <c r="AN43" s="3"/>
    </row>
    <row r="44" spans="1:40" ht="15.75">
      <c r="A44" s="184" t="s">
        <v>303</v>
      </c>
      <c r="B44" s="198" t="s">
        <v>328</v>
      </c>
      <c r="C44" s="228">
        <v>0.46</v>
      </c>
      <c r="D44" s="343">
        <v>7.026</v>
      </c>
      <c r="E44" s="16">
        <v>7.4937</v>
      </c>
      <c r="F44" s="16">
        <v>7.8486</v>
      </c>
      <c r="G44" s="16">
        <v>8.2363</v>
      </c>
      <c r="H44" s="16">
        <v>8.6514</v>
      </c>
      <c r="I44" s="228">
        <v>0.46</v>
      </c>
      <c r="J44" s="343">
        <v>7.026</v>
      </c>
      <c r="K44" s="16">
        <v>7.4937</v>
      </c>
      <c r="L44" s="16">
        <v>7.8486</v>
      </c>
      <c r="M44" s="16">
        <v>8.2363</v>
      </c>
      <c r="N44" s="16">
        <v>8.6514</v>
      </c>
      <c r="O44" s="240">
        <v>0.072</v>
      </c>
      <c r="P44" s="242">
        <v>1.537</v>
      </c>
      <c r="Q44" s="16">
        <v>1.6393</v>
      </c>
      <c r="R44" s="16">
        <v>1.717</v>
      </c>
      <c r="S44" s="16">
        <v>1.8018</v>
      </c>
      <c r="T44" s="16">
        <v>1.8926</v>
      </c>
      <c r="U44" s="16">
        <v>1</v>
      </c>
      <c r="V44" s="337">
        <v>2</v>
      </c>
      <c r="W44" s="337">
        <v>2</v>
      </c>
      <c r="X44" s="337">
        <v>2</v>
      </c>
      <c r="Y44" s="337">
        <v>2</v>
      </c>
      <c r="Z44" s="337">
        <v>2</v>
      </c>
      <c r="AA44" s="247">
        <v>9667</v>
      </c>
      <c r="AB44" s="341">
        <v>14000</v>
      </c>
      <c r="AC44" s="248">
        <v>14602</v>
      </c>
      <c r="AD44" s="16">
        <v>15186.08</v>
      </c>
      <c r="AE44" s="16">
        <v>15793.52</v>
      </c>
      <c r="AF44" s="16">
        <v>16425.26</v>
      </c>
      <c r="AG44" s="67">
        <f t="shared" si="47"/>
        <v>0.116004</v>
      </c>
      <c r="AH44" s="67">
        <f t="shared" si="48"/>
        <v>0.336</v>
      </c>
      <c r="AI44" s="67">
        <f t="shared" si="49"/>
        <v>0.350448</v>
      </c>
      <c r="AJ44" s="67">
        <f t="shared" si="50"/>
        <v>0.36446592</v>
      </c>
      <c r="AK44" s="67">
        <f t="shared" si="51"/>
        <v>0.37904447999999996</v>
      </c>
      <c r="AL44" s="67">
        <f t="shared" si="52"/>
        <v>0.39420624</v>
      </c>
      <c r="AM44" s="3"/>
      <c r="AN44" s="3"/>
    </row>
    <row r="45" spans="1:40" ht="16.9" customHeight="1">
      <c r="A45" s="184" t="s">
        <v>304</v>
      </c>
      <c r="B45" s="198" t="s">
        <v>322</v>
      </c>
      <c r="C45" s="16">
        <v>84.058</v>
      </c>
      <c r="D45" s="16">
        <v>84.058</v>
      </c>
      <c r="E45" s="16">
        <v>88.7652</v>
      </c>
      <c r="F45" s="16">
        <v>92.0496</v>
      </c>
      <c r="G45" s="16">
        <v>95.6395</v>
      </c>
      <c r="H45" s="16">
        <v>99.4651</v>
      </c>
      <c r="I45" s="16">
        <v>84.058</v>
      </c>
      <c r="J45" s="16">
        <v>84.058</v>
      </c>
      <c r="K45" s="16">
        <v>88.7652</v>
      </c>
      <c r="L45" s="16">
        <v>92.0496</v>
      </c>
      <c r="M45" s="16">
        <v>95.6395</v>
      </c>
      <c r="N45" s="16">
        <v>99.4651</v>
      </c>
      <c r="O45" s="231">
        <v>3.7</v>
      </c>
      <c r="P45" s="231">
        <v>3.7</v>
      </c>
      <c r="Q45" s="16">
        <v>3.9072</v>
      </c>
      <c r="R45" s="16">
        <v>4.0518</v>
      </c>
      <c r="S45" s="16">
        <v>4.2098</v>
      </c>
      <c r="T45" s="16">
        <v>4.3782</v>
      </c>
      <c r="U45" s="17">
        <v>21</v>
      </c>
      <c r="V45" s="337">
        <v>21</v>
      </c>
      <c r="W45" s="337">
        <v>21</v>
      </c>
      <c r="X45" s="337">
        <v>21</v>
      </c>
      <c r="Y45" s="337">
        <v>21</v>
      </c>
      <c r="Z45" s="337">
        <v>21</v>
      </c>
      <c r="AA45" s="251">
        <v>27635</v>
      </c>
      <c r="AB45" s="251">
        <v>27635</v>
      </c>
      <c r="AC45" s="248">
        <v>28823.31</v>
      </c>
      <c r="AD45" s="16">
        <v>29976.24</v>
      </c>
      <c r="AE45" s="16">
        <v>31175.29</v>
      </c>
      <c r="AF45" s="16">
        <v>32422.3</v>
      </c>
      <c r="AG45" s="67">
        <f t="shared" si="47"/>
        <v>6.96402</v>
      </c>
      <c r="AH45" s="67">
        <f t="shared" si="48"/>
        <v>6.96402</v>
      </c>
      <c r="AI45" s="67">
        <f t="shared" si="49"/>
        <v>7.26347412</v>
      </c>
      <c r="AJ45" s="67">
        <f t="shared" si="50"/>
        <v>7.554012480000001</v>
      </c>
      <c r="AK45" s="67">
        <f t="shared" si="51"/>
        <v>7.8561730800000005</v>
      </c>
      <c r="AL45" s="67">
        <f t="shared" si="52"/>
        <v>8.170419599999999</v>
      </c>
      <c r="AM45" s="3"/>
      <c r="AN45" s="3"/>
    </row>
    <row r="46" spans="1:40" ht="15.75" customHeight="1">
      <c r="A46" s="184" t="s">
        <v>305</v>
      </c>
      <c r="B46" s="198" t="s">
        <v>321</v>
      </c>
      <c r="C46" s="16">
        <v>5.848</v>
      </c>
      <c r="D46" s="16">
        <v>5.848</v>
      </c>
      <c r="E46" s="16">
        <v>6.1755</v>
      </c>
      <c r="F46" s="16">
        <v>6.404</v>
      </c>
      <c r="G46" s="16">
        <v>6.6537</v>
      </c>
      <c r="H46" s="16">
        <v>6.9199</v>
      </c>
      <c r="I46" s="16">
        <v>5.848</v>
      </c>
      <c r="J46" s="16">
        <v>5.848</v>
      </c>
      <c r="K46" s="16">
        <v>6.1755</v>
      </c>
      <c r="L46" s="16">
        <v>6.404</v>
      </c>
      <c r="M46" s="16">
        <v>6.6537</v>
      </c>
      <c r="N46" s="16">
        <v>6.9199</v>
      </c>
      <c r="O46" s="231">
        <v>0.218</v>
      </c>
      <c r="P46" s="231">
        <v>0.218</v>
      </c>
      <c r="Q46" s="16">
        <v>0.2302</v>
      </c>
      <c r="R46" s="16">
        <v>0.2387</v>
      </c>
      <c r="S46" s="16">
        <v>0.248</v>
      </c>
      <c r="T46" s="16">
        <v>0.258</v>
      </c>
      <c r="U46" s="17">
        <v>3</v>
      </c>
      <c r="V46" s="337">
        <v>3</v>
      </c>
      <c r="W46" s="337">
        <v>3</v>
      </c>
      <c r="X46" s="337">
        <v>3</v>
      </c>
      <c r="Y46" s="337">
        <v>3</v>
      </c>
      <c r="Z46" s="337">
        <v>3</v>
      </c>
      <c r="AA46" s="251">
        <v>9333</v>
      </c>
      <c r="AB46" s="251">
        <v>9333</v>
      </c>
      <c r="AC46" s="248">
        <v>9734.32</v>
      </c>
      <c r="AD46" s="16">
        <v>10123.69</v>
      </c>
      <c r="AE46" s="16">
        <v>10528.64</v>
      </c>
      <c r="AF46" s="16">
        <v>10949.79</v>
      </c>
      <c r="AG46" s="67">
        <f t="shared" si="47"/>
        <v>0.335988</v>
      </c>
      <c r="AH46" s="67">
        <f t="shared" si="48"/>
        <v>0.335988</v>
      </c>
      <c r="AI46" s="67">
        <f t="shared" si="49"/>
        <v>0.35043552</v>
      </c>
      <c r="AJ46" s="67">
        <f t="shared" si="50"/>
        <v>0.36445283999999994</v>
      </c>
      <c r="AK46" s="67">
        <f t="shared" si="51"/>
        <v>0.37903104</v>
      </c>
      <c r="AL46" s="67">
        <f t="shared" si="52"/>
        <v>0.39419244000000003</v>
      </c>
      <c r="AM46" s="3"/>
      <c r="AN46" s="3"/>
    </row>
    <row r="47" spans="1:40" ht="15.75">
      <c r="A47" s="174" t="s">
        <v>306</v>
      </c>
      <c r="B47" s="198" t="s">
        <v>321</v>
      </c>
      <c r="C47" s="16"/>
      <c r="D47" s="16"/>
      <c r="E47" s="231">
        <v>0.5</v>
      </c>
      <c r="F47" s="16">
        <v>0.5185</v>
      </c>
      <c r="G47" s="16">
        <v>0.5387</v>
      </c>
      <c r="H47" s="16">
        <v>0.5603</v>
      </c>
      <c r="I47" s="16"/>
      <c r="J47" s="16"/>
      <c r="K47" s="231">
        <v>0.5</v>
      </c>
      <c r="L47" s="16">
        <v>0.5185</v>
      </c>
      <c r="M47" s="16">
        <v>0.5387</v>
      </c>
      <c r="N47" s="16">
        <v>0.5603</v>
      </c>
      <c r="O47" s="231"/>
      <c r="P47" s="16"/>
      <c r="Q47" s="231">
        <v>0.23</v>
      </c>
      <c r="R47" s="16">
        <v>0.2385</v>
      </c>
      <c r="S47" s="16">
        <v>0.2478</v>
      </c>
      <c r="T47" s="16">
        <v>0.2577</v>
      </c>
      <c r="U47" s="231"/>
      <c r="V47" s="337"/>
      <c r="W47" s="337">
        <v>1</v>
      </c>
      <c r="X47" s="337">
        <v>1</v>
      </c>
      <c r="Y47" s="337">
        <v>1</v>
      </c>
      <c r="Z47" s="337">
        <v>1</v>
      </c>
      <c r="AA47" s="248"/>
      <c r="AB47" s="248"/>
      <c r="AC47" s="341">
        <v>9300</v>
      </c>
      <c r="AD47" s="16">
        <v>9672</v>
      </c>
      <c r="AE47" s="16">
        <v>10058.88</v>
      </c>
      <c r="AF47" s="16">
        <v>10461.24</v>
      </c>
      <c r="AG47" s="67"/>
      <c r="AH47" s="67"/>
      <c r="AI47" s="67">
        <f t="shared" si="49"/>
        <v>0.1116</v>
      </c>
      <c r="AJ47" s="67">
        <f t="shared" si="50"/>
        <v>0.116064</v>
      </c>
      <c r="AK47" s="67">
        <f t="shared" si="51"/>
        <v>0.12070656</v>
      </c>
      <c r="AL47" s="67">
        <f t="shared" si="52"/>
        <v>0.12553488000000002</v>
      </c>
      <c r="AM47" s="3"/>
      <c r="AN47" s="3"/>
    </row>
    <row r="48" spans="1:40" ht="15.75">
      <c r="A48" s="174" t="s">
        <v>307</v>
      </c>
      <c r="B48" s="198" t="s">
        <v>329</v>
      </c>
      <c r="C48" s="16"/>
      <c r="D48" s="16"/>
      <c r="E48" s="231">
        <v>0.55</v>
      </c>
      <c r="F48" s="16">
        <v>0.5704</v>
      </c>
      <c r="G48" s="16">
        <v>0.5926</v>
      </c>
      <c r="H48" s="16">
        <v>0.6163</v>
      </c>
      <c r="I48" s="16"/>
      <c r="J48" s="16"/>
      <c r="K48" s="231">
        <v>0.55</v>
      </c>
      <c r="L48" s="16">
        <v>0.5704</v>
      </c>
      <c r="M48" s="16">
        <v>0.5926</v>
      </c>
      <c r="N48" s="16">
        <v>0.6163</v>
      </c>
      <c r="O48" s="231"/>
      <c r="P48" s="16"/>
      <c r="Q48" s="231">
        <v>0.7</v>
      </c>
      <c r="R48" s="16">
        <v>0.7259</v>
      </c>
      <c r="S48" s="16">
        <v>0.7542</v>
      </c>
      <c r="T48" s="16">
        <v>0.7844</v>
      </c>
      <c r="U48" s="231"/>
      <c r="V48" s="337"/>
      <c r="W48" s="337">
        <v>1</v>
      </c>
      <c r="X48" s="337">
        <v>1</v>
      </c>
      <c r="Y48" s="337">
        <v>1</v>
      </c>
      <c r="Z48" s="337">
        <v>1</v>
      </c>
      <c r="AA48" s="248"/>
      <c r="AB48" s="248"/>
      <c r="AC48" s="341">
        <v>12000</v>
      </c>
      <c r="AD48" s="16">
        <v>12480</v>
      </c>
      <c r="AE48" s="16">
        <v>12979.2</v>
      </c>
      <c r="AF48" s="16">
        <v>13498.37</v>
      </c>
      <c r="AG48" s="67"/>
      <c r="AH48" s="67"/>
      <c r="AI48" s="67">
        <f t="shared" si="49"/>
        <v>0.144</v>
      </c>
      <c r="AJ48" s="67">
        <f t="shared" si="50"/>
        <v>0.14976</v>
      </c>
      <c r="AK48" s="67">
        <f t="shared" si="51"/>
        <v>0.1557504</v>
      </c>
      <c r="AL48" s="67">
        <f t="shared" si="52"/>
        <v>0.16198044</v>
      </c>
      <c r="AM48" s="3"/>
      <c r="AN48" s="3"/>
    </row>
    <row r="49" spans="1:40" ht="14.25" customHeight="1">
      <c r="A49" s="184" t="s">
        <v>308</v>
      </c>
      <c r="B49" s="199" t="s">
        <v>330</v>
      </c>
      <c r="C49" s="229"/>
      <c r="D49" s="207"/>
      <c r="E49" s="231">
        <v>0.55</v>
      </c>
      <c r="F49" s="16">
        <v>0.5704</v>
      </c>
      <c r="G49" s="16">
        <v>0.5926</v>
      </c>
      <c r="H49" s="16">
        <v>0.6163</v>
      </c>
      <c r="I49" s="229"/>
      <c r="J49" s="207"/>
      <c r="K49" s="231">
        <v>0.55</v>
      </c>
      <c r="L49" s="16">
        <v>0.5704</v>
      </c>
      <c r="M49" s="16">
        <v>0.5926</v>
      </c>
      <c r="N49" s="16">
        <v>0.6163</v>
      </c>
      <c r="O49" s="241"/>
      <c r="P49" s="207"/>
      <c r="Q49" s="243">
        <v>0.5</v>
      </c>
      <c r="R49" s="207">
        <v>0.5185</v>
      </c>
      <c r="S49" s="207">
        <v>0.5387</v>
      </c>
      <c r="T49" s="207">
        <v>0.5603</v>
      </c>
      <c r="U49" s="350"/>
      <c r="V49" s="351"/>
      <c r="W49" s="351">
        <v>1</v>
      </c>
      <c r="X49" s="351">
        <v>1</v>
      </c>
      <c r="Y49" s="351">
        <v>1</v>
      </c>
      <c r="Z49" s="351">
        <v>1</v>
      </c>
      <c r="AA49" s="249"/>
      <c r="AB49" s="249"/>
      <c r="AC49" s="341">
        <v>10000</v>
      </c>
      <c r="AD49" s="207">
        <v>10400</v>
      </c>
      <c r="AE49" s="207">
        <v>10816</v>
      </c>
      <c r="AF49" s="207">
        <v>11248.64</v>
      </c>
      <c r="AG49" s="67"/>
      <c r="AH49" s="67"/>
      <c r="AI49" s="67">
        <f t="shared" si="49"/>
        <v>0.12</v>
      </c>
      <c r="AJ49" s="67">
        <f t="shared" si="50"/>
        <v>0.1248</v>
      </c>
      <c r="AK49" s="67">
        <f t="shared" si="51"/>
        <v>0.129792</v>
      </c>
      <c r="AL49" s="67">
        <f t="shared" si="52"/>
        <v>0.13498368</v>
      </c>
      <c r="AM49" s="4"/>
      <c r="AN49" s="4"/>
    </row>
    <row r="50" spans="1:40" s="235" customFormat="1" ht="15.75" customHeight="1">
      <c r="A50" s="178" t="s">
        <v>9</v>
      </c>
      <c r="B50" s="178"/>
      <c r="C50" s="232">
        <f aca="true" t="shared" si="53" ref="C50:Z50">SUM(C52:C66)</f>
        <v>19.5065</v>
      </c>
      <c r="D50" s="232">
        <f t="shared" si="53"/>
        <v>19.374</v>
      </c>
      <c r="E50" s="232">
        <f t="shared" si="53"/>
        <v>11.976700000000001</v>
      </c>
      <c r="F50" s="232">
        <f t="shared" si="53"/>
        <v>12.4678</v>
      </c>
      <c r="G50" s="232">
        <f t="shared" si="53"/>
        <v>13.028899999999997</v>
      </c>
      <c r="H50" s="232">
        <f t="shared" si="53"/>
        <v>13.6541</v>
      </c>
      <c r="I50" s="232">
        <f t="shared" si="53"/>
        <v>19.5065</v>
      </c>
      <c r="J50" s="232">
        <f t="shared" si="53"/>
        <v>19.374</v>
      </c>
      <c r="K50" s="232">
        <f t="shared" si="53"/>
        <v>11.976700000000001</v>
      </c>
      <c r="L50" s="232">
        <f t="shared" si="53"/>
        <v>12.4678</v>
      </c>
      <c r="M50" s="232">
        <f t="shared" si="53"/>
        <v>13.028899999999997</v>
      </c>
      <c r="N50" s="232">
        <f t="shared" si="53"/>
        <v>13.6541</v>
      </c>
      <c r="O50" s="232">
        <f t="shared" si="53"/>
        <v>3.2590000000000003</v>
      </c>
      <c r="P50" s="232">
        <f t="shared" si="53"/>
        <v>3.2130000000000005</v>
      </c>
      <c r="Q50" s="232">
        <f t="shared" si="53"/>
        <v>2.5376</v>
      </c>
      <c r="R50" s="232">
        <f t="shared" si="53"/>
        <v>2.6416</v>
      </c>
      <c r="S50" s="348">
        <f t="shared" si="53"/>
        <v>2.7604000000000006</v>
      </c>
      <c r="T50" s="232">
        <f t="shared" si="53"/>
        <v>2.8929</v>
      </c>
      <c r="U50" s="246">
        <f t="shared" si="53"/>
        <v>30</v>
      </c>
      <c r="V50" s="246">
        <f t="shared" si="53"/>
        <v>29</v>
      </c>
      <c r="W50" s="246">
        <f t="shared" si="53"/>
        <v>21</v>
      </c>
      <c r="X50" s="246">
        <f t="shared" si="53"/>
        <v>21</v>
      </c>
      <c r="Y50" s="246">
        <f t="shared" si="53"/>
        <v>21</v>
      </c>
      <c r="Z50" s="246">
        <f t="shared" si="53"/>
        <v>21</v>
      </c>
      <c r="AA50" s="246">
        <f>AG50/U50/12*1000000</f>
        <v>11422.7</v>
      </c>
      <c r="AB50" s="246">
        <f aca="true" t="shared" si="54" ref="AB50:AF50">AH50/V50/12*1000000</f>
        <v>12482.655172413793</v>
      </c>
      <c r="AC50" s="246">
        <f t="shared" si="54"/>
        <v>14054.639523809525</v>
      </c>
      <c r="AD50" s="246">
        <f t="shared" si="54"/>
        <v>14616.82476190476</v>
      </c>
      <c r="AE50" s="246">
        <f t="shared" si="54"/>
        <v>15201.498571428574</v>
      </c>
      <c r="AF50" s="246">
        <f t="shared" si="54"/>
        <v>15809.559523809525</v>
      </c>
      <c r="AG50" s="232">
        <f>SUM(AG52:AG66)</f>
        <v>4.112172</v>
      </c>
      <c r="AH50" s="232">
        <f aca="true" t="shared" si="55" ref="AH50:AL50">SUM(AH52:AH66)</f>
        <v>4.343964000000001</v>
      </c>
      <c r="AI50" s="232">
        <f t="shared" si="55"/>
        <v>3.54176916</v>
      </c>
      <c r="AJ50" s="232">
        <f t="shared" si="55"/>
        <v>3.6834398399999997</v>
      </c>
      <c r="AK50" s="232">
        <f t="shared" si="55"/>
        <v>3.8307776400000004</v>
      </c>
      <c r="AL50" s="232">
        <f t="shared" si="55"/>
        <v>3.9840090000000004</v>
      </c>
      <c r="AM50" s="234"/>
      <c r="AN50" s="234"/>
    </row>
    <row r="51" spans="1:40" ht="15.75">
      <c r="A51" s="183" t="s">
        <v>239</v>
      </c>
      <c r="B51" s="194"/>
      <c r="C51" s="203"/>
      <c r="D51" s="204"/>
      <c r="E51" s="204"/>
      <c r="F51" s="204"/>
      <c r="G51" s="204"/>
      <c r="H51" s="204"/>
      <c r="I51" s="204"/>
      <c r="J51" s="204"/>
      <c r="K51" s="204"/>
      <c r="L51" s="204"/>
      <c r="M51" s="204"/>
      <c r="N51" s="204"/>
      <c r="O51" s="204"/>
      <c r="P51" s="204"/>
      <c r="Q51" s="204"/>
      <c r="R51" s="204"/>
      <c r="S51" s="204"/>
      <c r="T51" s="204"/>
      <c r="U51" s="349"/>
      <c r="V51" s="349"/>
      <c r="W51" s="349"/>
      <c r="X51" s="349"/>
      <c r="Y51" s="349"/>
      <c r="Z51" s="245"/>
      <c r="AA51" s="245"/>
      <c r="AB51" s="245"/>
      <c r="AC51" s="204"/>
      <c r="AD51" s="204"/>
      <c r="AE51" s="204"/>
      <c r="AF51" s="204"/>
      <c r="AG51" s="208"/>
      <c r="AH51" s="208"/>
      <c r="AI51" s="208"/>
      <c r="AJ51" s="208"/>
      <c r="AK51" s="208"/>
      <c r="AL51" s="208"/>
      <c r="AM51" s="4"/>
      <c r="AN51" s="4"/>
    </row>
    <row r="52" spans="1:40" ht="18" customHeight="1">
      <c r="A52" s="185" t="s">
        <v>309</v>
      </c>
      <c r="B52" s="198" t="s">
        <v>324</v>
      </c>
      <c r="C52" s="342">
        <v>9.7335</v>
      </c>
      <c r="D52" s="230">
        <v>9.734</v>
      </c>
      <c r="E52" s="16"/>
      <c r="F52" s="16"/>
      <c r="G52" s="16"/>
      <c r="H52" s="16"/>
      <c r="I52" s="342">
        <v>9.7335</v>
      </c>
      <c r="J52" s="230">
        <v>9.734</v>
      </c>
      <c r="K52" s="16"/>
      <c r="L52" s="16"/>
      <c r="M52" s="16"/>
      <c r="N52" s="16"/>
      <c r="O52" s="345">
        <v>2.378</v>
      </c>
      <c r="P52" s="345">
        <v>2.378</v>
      </c>
      <c r="Q52" s="16"/>
      <c r="R52" s="16"/>
      <c r="S52" s="16"/>
      <c r="T52" s="16"/>
      <c r="U52" s="352">
        <v>13</v>
      </c>
      <c r="V52" s="352">
        <v>13</v>
      </c>
      <c r="W52" s="353"/>
      <c r="X52" s="353"/>
      <c r="Y52" s="353"/>
      <c r="Z52" s="353"/>
      <c r="AA52" s="355">
        <v>9821</v>
      </c>
      <c r="AB52" s="355">
        <v>10462</v>
      </c>
      <c r="AC52" s="16"/>
      <c r="AD52" s="16"/>
      <c r="AE52" s="16"/>
      <c r="AF52" s="251"/>
      <c r="AG52" s="67">
        <f>AA52*U52*12/1000000</f>
        <v>1.532076</v>
      </c>
      <c r="AH52" s="67">
        <f>AB52*V52*12/1000000</f>
        <v>1.632072</v>
      </c>
      <c r="AI52" s="67"/>
      <c r="AJ52" s="67"/>
      <c r="AK52" s="67"/>
      <c r="AL52" s="67"/>
      <c r="AM52" s="3"/>
      <c r="AN52" s="3"/>
    </row>
    <row r="53" spans="1:40" ht="14.25" customHeight="1">
      <c r="A53" s="174" t="s">
        <v>310</v>
      </c>
      <c r="B53" s="198" t="s">
        <v>324</v>
      </c>
      <c r="C53" s="342">
        <v>0.135</v>
      </c>
      <c r="D53" s="344"/>
      <c r="E53" s="16"/>
      <c r="F53" s="16"/>
      <c r="G53" s="16"/>
      <c r="H53" s="16"/>
      <c r="I53" s="342">
        <v>0.135</v>
      </c>
      <c r="J53" s="344"/>
      <c r="K53" s="16"/>
      <c r="L53" s="16"/>
      <c r="M53" s="16"/>
      <c r="N53" s="16"/>
      <c r="O53" s="345">
        <v>0.12</v>
      </c>
      <c r="P53" s="347"/>
      <c r="Q53" s="16"/>
      <c r="R53" s="16"/>
      <c r="S53" s="16"/>
      <c r="T53" s="16"/>
      <c r="U53" s="352">
        <v>1</v>
      </c>
      <c r="V53" s="353"/>
      <c r="W53" s="353"/>
      <c r="X53" s="353"/>
      <c r="Y53" s="353"/>
      <c r="Z53" s="353"/>
      <c r="AA53" s="355">
        <v>7667</v>
      </c>
      <c r="AB53" s="355"/>
      <c r="AC53" s="16"/>
      <c r="AD53" s="16"/>
      <c r="AE53" s="16"/>
      <c r="AF53" s="251"/>
      <c r="AG53" s="67">
        <f aca="true" t="shared" si="56" ref="AG53:AH62">AA53*U53*12/1000000</f>
        <v>0.092004</v>
      </c>
      <c r="AH53" s="67">
        <f aca="true" t="shared" si="57" ref="AH53:AH60">AB53*V53*12/1000000</f>
        <v>0</v>
      </c>
      <c r="AI53" s="67"/>
      <c r="AJ53" s="67"/>
      <c r="AK53" s="67"/>
      <c r="AL53" s="67"/>
      <c r="AM53" s="3"/>
      <c r="AN53" s="3"/>
    </row>
    <row r="54" spans="1:40" ht="15.75" customHeight="1">
      <c r="A54" s="174" t="s">
        <v>311</v>
      </c>
      <c r="B54" s="198" t="s">
        <v>321</v>
      </c>
      <c r="C54" s="342">
        <v>1.24</v>
      </c>
      <c r="D54" s="343">
        <v>1.24</v>
      </c>
      <c r="E54" s="16">
        <v>1.3082</v>
      </c>
      <c r="F54" s="16">
        <v>1.3618</v>
      </c>
      <c r="G54" s="16">
        <v>1.4231</v>
      </c>
      <c r="H54" s="16">
        <v>1.4914</v>
      </c>
      <c r="I54" s="342">
        <v>1.24</v>
      </c>
      <c r="J54" s="343">
        <v>1.24</v>
      </c>
      <c r="K54" s="16">
        <v>1.3082</v>
      </c>
      <c r="L54" s="16">
        <v>1.3618</v>
      </c>
      <c r="M54" s="16">
        <v>1.4231</v>
      </c>
      <c r="N54" s="16">
        <v>1.4914</v>
      </c>
      <c r="O54" s="244">
        <v>0.08</v>
      </c>
      <c r="P54" s="244">
        <v>0.08</v>
      </c>
      <c r="Q54" s="16">
        <v>0.0844</v>
      </c>
      <c r="R54" s="16">
        <v>0.0879</v>
      </c>
      <c r="S54" s="16">
        <v>0.09175</v>
      </c>
      <c r="T54" s="16">
        <v>0.0962</v>
      </c>
      <c r="U54" s="16">
        <v>5</v>
      </c>
      <c r="V54" s="16">
        <v>5</v>
      </c>
      <c r="W54" s="16">
        <v>5</v>
      </c>
      <c r="X54" s="16">
        <v>5</v>
      </c>
      <c r="Y54" s="16">
        <v>5</v>
      </c>
      <c r="Z54" s="16">
        <v>5</v>
      </c>
      <c r="AA54" s="251">
        <v>5567</v>
      </c>
      <c r="AB54" s="251">
        <v>5200</v>
      </c>
      <c r="AC54" s="16">
        <v>5423.6</v>
      </c>
      <c r="AD54" s="16">
        <v>5640.54</v>
      </c>
      <c r="AE54" s="16">
        <v>5866.17</v>
      </c>
      <c r="AF54" s="251">
        <v>6100.81</v>
      </c>
      <c r="AG54" s="346">
        <f t="shared" si="56"/>
        <v>0.33402</v>
      </c>
      <c r="AH54" s="346">
        <f t="shared" si="57"/>
        <v>0.312</v>
      </c>
      <c r="AI54" s="346">
        <f aca="true" t="shared" si="58" ref="AI54">AC54*W54*12/1000000</f>
        <v>0.325416</v>
      </c>
      <c r="AJ54" s="346">
        <f aca="true" t="shared" si="59" ref="AJ54">AD54*X54*12/1000000</f>
        <v>0.3384324</v>
      </c>
      <c r="AK54" s="346">
        <f aca="true" t="shared" si="60" ref="AK54">AE54*Y54*12/1000000</f>
        <v>0.35197019999999996</v>
      </c>
      <c r="AL54" s="346">
        <f aca="true" t="shared" si="61" ref="AL54">AF54*Z54*12/1000000</f>
        <v>0.36604860000000006</v>
      </c>
      <c r="AM54" s="3"/>
      <c r="AN54" s="3"/>
    </row>
    <row r="55" spans="1:40" ht="15.75">
      <c r="A55" s="184" t="s">
        <v>312</v>
      </c>
      <c r="B55" s="198" t="s">
        <v>331</v>
      </c>
      <c r="C55" s="342">
        <v>1.179</v>
      </c>
      <c r="D55" s="343">
        <v>1.18</v>
      </c>
      <c r="E55" s="16">
        <v>1.2449</v>
      </c>
      <c r="F55" s="16">
        <v>1.2959</v>
      </c>
      <c r="G55" s="16">
        <v>1.3543</v>
      </c>
      <c r="H55" s="16">
        <v>1.4193</v>
      </c>
      <c r="I55" s="342">
        <v>1.179</v>
      </c>
      <c r="J55" s="343">
        <v>1.18</v>
      </c>
      <c r="K55" s="16">
        <v>1.2449</v>
      </c>
      <c r="L55" s="16">
        <v>1.2959</v>
      </c>
      <c r="M55" s="16">
        <v>1.3543</v>
      </c>
      <c r="N55" s="16">
        <v>1.4193</v>
      </c>
      <c r="O55" s="16">
        <v>0.04</v>
      </c>
      <c r="P55" s="240">
        <v>0.112</v>
      </c>
      <c r="Q55" s="16">
        <v>0.1182</v>
      </c>
      <c r="R55" s="16">
        <v>0.123</v>
      </c>
      <c r="S55" s="16">
        <v>0.1285</v>
      </c>
      <c r="T55" s="16">
        <v>0.1347</v>
      </c>
      <c r="U55" s="16">
        <v>4</v>
      </c>
      <c r="V55" s="16">
        <v>4</v>
      </c>
      <c r="W55" s="16">
        <v>4</v>
      </c>
      <c r="X55" s="16">
        <v>4</v>
      </c>
      <c r="Y55" s="16">
        <v>4</v>
      </c>
      <c r="Z55" s="16">
        <v>4</v>
      </c>
      <c r="AA55" s="251">
        <v>14938</v>
      </c>
      <c r="AB55" s="251">
        <v>19110</v>
      </c>
      <c r="AC55" s="16">
        <v>19931.73</v>
      </c>
      <c r="AD55" s="16">
        <v>20729</v>
      </c>
      <c r="AE55" s="16">
        <v>21558.16</v>
      </c>
      <c r="AF55" s="251">
        <v>22420.49</v>
      </c>
      <c r="AG55" s="346">
        <f t="shared" si="56"/>
        <v>0.717024</v>
      </c>
      <c r="AH55" s="346">
        <f aca="true" t="shared" si="62" ref="AH55:AH58">AB55*V55*12/1000000</f>
        <v>0.91728</v>
      </c>
      <c r="AI55" s="346">
        <f aca="true" t="shared" si="63" ref="AI55:AI58">AC55*W55*12/1000000</f>
        <v>0.9567230400000001</v>
      </c>
      <c r="AJ55" s="346">
        <f aca="true" t="shared" si="64" ref="AJ55:AJ66">AD55*X55*12/1000000</f>
        <v>0.994992</v>
      </c>
      <c r="AK55" s="346">
        <f aca="true" t="shared" si="65" ref="AK55:AK59">AE55*Y55*12/1000000</f>
        <v>1.0347916799999999</v>
      </c>
      <c r="AL55" s="346">
        <f aca="true" t="shared" si="66" ref="AL55:AL59">AF55*Z55*12/1000000</f>
        <v>1.07618352</v>
      </c>
      <c r="AM55" s="3"/>
      <c r="AN55" s="3"/>
    </row>
    <row r="56" spans="1:40" ht="17.45" customHeight="1">
      <c r="A56" s="184" t="s">
        <v>313</v>
      </c>
      <c r="B56" s="198" t="s">
        <v>332</v>
      </c>
      <c r="C56" s="342">
        <v>0.32</v>
      </c>
      <c r="D56" s="230">
        <v>0.32</v>
      </c>
      <c r="E56" s="16">
        <v>0.3376</v>
      </c>
      <c r="F56" s="16">
        <v>0.3514</v>
      </c>
      <c r="G56" s="16">
        <v>0.3673</v>
      </c>
      <c r="H56" s="16">
        <v>0.3849</v>
      </c>
      <c r="I56" s="342">
        <v>0.32</v>
      </c>
      <c r="J56" s="230">
        <v>0.32</v>
      </c>
      <c r="K56" s="16">
        <v>0.3376</v>
      </c>
      <c r="L56" s="16">
        <v>0.3514</v>
      </c>
      <c r="M56" s="16">
        <v>0.3673</v>
      </c>
      <c r="N56" s="16">
        <v>0.3849</v>
      </c>
      <c r="O56" s="244">
        <v>0.112</v>
      </c>
      <c r="P56" s="244">
        <v>0.112</v>
      </c>
      <c r="Q56" s="16">
        <v>0.1182</v>
      </c>
      <c r="R56" s="16">
        <v>0.123</v>
      </c>
      <c r="S56" s="16">
        <v>0.1285</v>
      </c>
      <c r="T56" s="16">
        <v>0.1347</v>
      </c>
      <c r="U56" s="16">
        <v>3</v>
      </c>
      <c r="V56" s="16">
        <v>3</v>
      </c>
      <c r="W56" s="16">
        <v>3</v>
      </c>
      <c r="X56" s="16">
        <v>3</v>
      </c>
      <c r="Y56" s="16">
        <v>3</v>
      </c>
      <c r="Z56" s="16">
        <v>3</v>
      </c>
      <c r="AA56" s="251">
        <v>25500</v>
      </c>
      <c r="AB56" s="251">
        <v>25500</v>
      </c>
      <c r="AC56" s="16">
        <v>26596.5</v>
      </c>
      <c r="AD56" s="16">
        <v>27660.36</v>
      </c>
      <c r="AE56" s="16">
        <v>28766.77</v>
      </c>
      <c r="AF56" s="251">
        <v>29917.45</v>
      </c>
      <c r="AG56" s="346">
        <f t="shared" si="56"/>
        <v>0.918</v>
      </c>
      <c r="AH56" s="346">
        <f t="shared" si="62"/>
        <v>0.918</v>
      </c>
      <c r="AI56" s="346">
        <f t="shared" si="63"/>
        <v>0.957474</v>
      </c>
      <c r="AJ56" s="346">
        <f t="shared" si="64"/>
        <v>0.9957729599999999</v>
      </c>
      <c r="AK56" s="346">
        <f t="shared" si="65"/>
        <v>1.03560372</v>
      </c>
      <c r="AL56" s="346">
        <f t="shared" si="66"/>
        <v>1.0770282000000002</v>
      </c>
      <c r="AM56" s="3"/>
      <c r="AN56" s="3"/>
    </row>
    <row r="57" spans="1:40" ht="15.75" customHeight="1">
      <c r="A57" s="174" t="s">
        <v>314</v>
      </c>
      <c r="B57" s="198" t="s">
        <v>333</v>
      </c>
      <c r="C57" s="342">
        <v>0.2</v>
      </c>
      <c r="D57" s="230">
        <v>0.2</v>
      </c>
      <c r="E57" s="16">
        <v>0.211</v>
      </c>
      <c r="F57" s="16">
        <v>0.2197</v>
      </c>
      <c r="G57" s="16">
        <v>0.2295</v>
      </c>
      <c r="H57" s="16">
        <v>0.2406</v>
      </c>
      <c r="I57" s="342">
        <v>0.2</v>
      </c>
      <c r="J57" s="230">
        <v>0.2</v>
      </c>
      <c r="K57" s="16">
        <v>0.211</v>
      </c>
      <c r="L57" s="16">
        <v>0.2197</v>
      </c>
      <c r="M57" s="16">
        <v>0.2295</v>
      </c>
      <c r="N57" s="16">
        <v>0.2406</v>
      </c>
      <c r="O57" s="244">
        <v>0.094</v>
      </c>
      <c r="P57" s="240">
        <v>0.096</v>
      </c>
      <c r="Q57" s="16">
        <v>0.1013</v>
      </c>
      <c r="R57" s="16">
        <v>0.1054</v>
      </c>
      <c r="S57" s="16">
        <v>0.11015</v>
      </c>
      <c r="T57" s="16">
        <v>0.1155</v>
      </c>
      <c r="U57" s="16">
        <v>1</v>
      </c>
      <c r="V57" s="16">
        <v>1</v>
      </c>
      <c r="W57" s="16">
        <v>1</v>
      </c>
      <c r="X57" s="16">
        <v>1</v>
      </c>
      <c r="Y57" s="16">
        <v>1</v>
      </c>
      <c r="Z57" s="16">
        <v>1</v>
      </c>
      <c r="AA57" s="251">
        <v>19587</v>
      </c>
      <c r="AB57" s="251">
        <v>19550</v>
      </c>
      <c r="AC57" s="16">
        <v>20390.65</v>
      </c>
      <c r="AD57" s="16">
        <v>21206.28</v>
      </c>
      <c r="AE57" s="16">
        <v>22054.53</v>
      </c>
      <c r="AF57" s="251">
        <v>22936.71</v>
      </c>
      <c r="AG57" s="346">
        <f t="shared" si="56"/>
        <v>0.235044</v>
      </c>
      <c r="AH57" s="346">
        <f t="shared" si="62"/>
        <v>0.2346</v>
      </c>
      <c r="AI57" s="346">
        <f t="shared" si="63"/>
        <v>0.2446878</v>
      </c>
      <c r="AJ57" s="346">
        <f t="shared" si="64"/>
        <v>0.25447536</v>
      </c>
      <c r="AK57" s="346">
        <f t="shared" si="65"/>
        <v>0.26465436</v>
      </c>
      <c r="AL57" s="346">
        <f t="shared" si="66"/>
        <v>0.27524052000000004</v>
      </c>
      <c r="AM57" s="3"/>
      <c r="AN57" s="3"/>
    </row>
    <row r="58" spans="1:40" ht="15.75">
      <c r="A58" s="174" t="s">
        <v>315</v>
      </c>
      <c r="B58" s="198" t="s">
        <v>328</v>
      </c>
      <c r="C58" s="342">
        <v>6.564</v>
      </c>
      <c r="D58" s="343">
        <v>6.564</v>
      </c>
      <c r="E58" s="16">
        <v>6.925</v>
      </c>
      <c r="F58" s="16">
        <v>7.2089</v>
      </c>
      <c r="G58" s="16">
        <v>7.5333</v>
      </c>
      <c r="H58" s="16">
        <v>7.8949</v>
      </c>
      <c r="I58" s="342">
        <v>6.564</v>
      </c>
      <c r="J58" s="343">
        <v>6.564</v>
      </c>
      <c r="K58" s="16">
        <v>6.925</v>
      </c>
      <c r="L58" s="16">
        <v>7.2089</v>
      </c>
      <c r="M58" s="16">
        <v>7.5333</v>
      </c>
      <c r="N58" s="16">
        <v>7.8949</v>
      </c>
      <c r="O58" s="244">
        <v>0.1</v>
      </c>
      <c r="P58" s="244">
        <v>0.1</v>
      </c>
      <c r="Q58" s="16">
        <v>0.1055</v>
      </c>
      <c r="R58" s="16">
        <v>0.1098</v>
      </c>
      <c r="S58" s="16">
        <v>0.1148</v>
      </c>
      <c r="T58" s="16">
        <v>0.1203</v>
      </c>
      <c r="U58" s="16">
        <v>1</v>
      </c>
      <c r="V58" s="16">
        <v>1</v>
      </c>
      <c r="W58" s="16">
        <v>1</v>
      </c>
      <c r="X58" s="16">
        <v>1</v>
      </c>
      <c r="Y58" s="16">
        <v>1</v>
      </c>
      <c r="Z58" s="16">
        <v>1</v>
      </c>
      <c r="AA58" s="251">
        <v>8333</v>
      </c>
      <c r="AB58" s="251">
        <v>9167</v>
      </c>
      <c r="AC58" s="16">
        <v>9561.18</v>
      </c>
      <c r="AD58" s="16">
        <v>9943.63</v>
      </c>
      <c r="AE58" s="16">
        <v>10341.37</v>
      </c>
      <c r="AF58" s="251">
        <v>10755.03</v>
      </c>
      <c r="AG58" s="346">
        <f t="shared" si="56"/>
        <v>0.099996</v>
      </c>
      <c r="AH58" s="346">
        <f t="shared" si="62"/>
        <v>0.110004</v>
      </c>
      <c r="AI58" s="346">
        <f t="shared" si="63"/>
        <v>0.11473416</v>
      </c>
      <c r="AJ58" s="346">
        <f t="shared" si="64"/>
        <v>0.11932356</v>
      </c>
      <c r="AK58" s="346">
        <f t="shared" si="65"/>
        <v>0.12409644</v>
      </c>
      <c r="AL58" s="346">
        <f t="shared" si="66"/>
        <v>0.12906036</v>
      </c>
      <c r="AM58" s="3"/>
      <c r="AN58" s="3"/>
    </row>
    <row r="59" spans="1:40" ht="15.75">
      <c r="A59" s="174" t="s">
        <v>316</v>
      </c>
      <c r="B59" s="198" t="s">
        <v>326</v>
      </c>
      <c r="C59" s="342"/>
      <c r="D59" s="343"/>
      <c r="E59" s="231">
        <v>0.2</v>
      </c>
      <c r="F59" s="16">
        <v>0.2082</v>
      </c>
      <c r="G59" s="16">
        <v>0.2176</v>
      </c>
      <c r="H59" s="16">
        <v>0.228</v>
      </c>
      <c r="I59" s="342"/>
      <c r="J59" s="343"/>
      <c r="K59" s="231">
        <v>0.2</v>
      </c>
      <c r="L59" s="16">
        <v>0.2082</v>
      </c>
      <c r="M59" s="16">
        <v>0.2176</v>
      </c>
      <c r="N59" s="16">
        <v>0.228</v>
      </c>
      <c r="O59" s="244"/>
      <c r="P59" s="240"/>
      <c r="Q59" s="343">
        <v>0.1</v>
      </c>
      <c r="R59" s="16">
        <v>0.1041</v>
      </c>
      <c r="S59" s="16">
        <v>0.1088</v>
      </c>
      <c r="T59" s="16">
        <v>0.114</v>
      </c>
      <c r="U59" s="16"/>
      <c r="V59" s="16"/>
      <c r="W59" s="16">
        <v>1</v>
      </c>
      <c r="X59" s="16">
        <v>1</v>
      </c>
      <c r="Y59" s="16">
        <v>1</v>
      </c>
      <c r="Z59" s="16">
        <v>1</v>
      </c>
      <c r="AA59" s="251"/>
      <c r="AB59" s="251"/>
      <c r="AC59" s="16">
        <v>10000</v>
      </c>
      <c r="AD59" s="16">
        <v>10400</v>
      </c>
      <c r="AE59" s="16">
        <v>10816</v>
      </c>
      <c r="AF59" s="251">
        <v>11248.64</v>
      </c>
      <c r="AG59" s="346"/>
      <c r="AH59" s="346"/>
      <c r="AI59" s="346">
        <f>AC59*W59*12/1000000</f>
        <v>0.12</v>
      </c>
      <c r="AJ59" s="346">
        <f t="shared" si="64"/>
        <v>0.1248</v>
      </c>
      <c r="AK59" s="346">
        <f t="shared" si="65"/>
        <v>0.129792</v>
      </c>
      <c r="AL59" s="346">
        <f t="shared" si="66"/>
        <v>0.13498368</v>
      </c>
      <c r="AM59" s="3"/>
      <c r="AN59" s="3"/>
    </row>
    <row r="60" spans="1:40" ht="15" customHeight="1">
      <c r="A60" s="174" t="s">
        <v>317</v>
      </c>
      <c r="B60" s="198" t="s">
        <v>334</v>
      </c>
      <c r="C60" s="244"/>
      <c r="D60" s="343"/>
      <c r="E60" s="231">
        <v>0.15</v>
      </c>
      <c r="F60" s="16">
        <v>0.1562</v>
      </c>
      <c r="G60" s="16">
        <v>0.1632</v>
      </c>
      <c r="H60" s="16">
        <v>0.171</v>
      </c>
      <c r="I60" s="244"/>
      <c r="J60" s="343"/>
      <c r="K60" s="231">
        <v>0.15</v>
      </c>
      <c r="L60" s="16">
        <v>0.1562</v>
      </c>
      <c r="M60" s="16">
        <v>0.1632</v>
      </c>
      <c r="N60" s="16">
        <v>0.171</v>
      </c>
      <c r="O60" s="244"/>
      <c r="P60" s="240"/>
      <c r="Q60" s="343">
        <v>0.11</v>
      </c>
      <c r="R60" s="16">
        <v>0.1145</v>
      </c>
      <c r="S60" s="16">
        <v>0.1197</v>
      </c>
      <c r="T60" s="16">
        <v>0.1254</v>
      </c>
      <c r="U60" s="16">
        <v>1</v>
      </c>
      <c r="V60" s="16">
        <v>1</v>
      </c>
      <c r="W60" s="16">
        <v>1</v>
      </c>
      <c r="X60" s="16">
        <v>1</v>
      </c>
      <c r="Y60" s="16">
        <v>1</v>
      </c>
      <c r="Z60" s="16">
        <v>1</v>
      </c>
      <c r="AA60" s="251">
        <v>7667</v>
      </c>
      <c r="AB60" s="251">
        <v>9167</v>
      </c>
      <c r="AC60" s="16">
        <v>9561.18</v>
      </c>
      <c r="AD60" s="16">
        <v>9943.63</v>
      </c>
      <c r="AE60" s="16">
        <v>10341.37</v>
      </c>
      <c r="AF60" s="251">
        <v>10755.03</v>
      </c>
      <c r="AG60" s="346">
        <f t="shared" si="56"/>
        <v>0.092004</v>
      </c>
      <c r="AH60" s="346">
        <f t="shared" si="57"/>
        <v>0.110004</v>
      </c>
      <c r="AI60" s="346">
        <f aca="true" t="shared" si="67" ref="AI60">AC60*W60*12/1000000</f>
        <v>0.11473416</v>
      </c>
      <c r="AJ60" s="346">
        <f t="shared" si="64"/>
        <v>0.11932356</v>
      </c>
      <c r="AK60" s="346">
        <f aca="true" t="shared" si="68" ref="AK60:AK61">AE60*Y60*12/1000000</f>
        <v>0.12409644</v>
      </c>
      <c r="AL60" s="346">
        <f aca="true" t="shared" si="69" ref="AL60:AL61">AF60*Z60*12/1000000</f>
        <v>0.12906036</v>
      </c>
      <c r="AM60" s="3"/>
      <c r="AN60" s="3"/>
    </row>
    <row r="61" spans="1:40" ht="15.75" customHeight="1">
      <c r="A61" s="169" t="s">
        <v>318</v>
      </c>
      <c r="B61" s="198" t="s">
        <v>321</v>
      </c>
      <c r="C61" s="244"/>
      <c r="D61" s="343"/>
      <c r="E61" s="231">
        <v>0.15</v>
      </c>
      <c r="F61" s="16">
        <v>0.1562</v>
      </c>
      <c r="G61" s="16">
        <v>0.1632</v>
      </c>
      <c r="H61" s="16">
        <v>0.171</v>
      </c>
      <c r="I61" s="244"/>
      <c r="J61" s="343"/>
      <c r="K61" s="231">
        <v>0.15</v>
      </c>
      <c r="L61" s="16">
        <v>0.1562</v>
      </c>
      <c r="M61" s="16">
        <v>0.1632</v>
      </c>
      <c r="N61" s="16">
        <v>0.171</v>
      </c>
      <c r="O61" s="244"/>
      <c r="P61" s="240"/>
      <c r="Q61" s="343">
        <v>1.05</v>
      </c>
      <c r="R61" s="16">
        <v>1.0931</v>
      </c>
      <c r="S61" s="16">
        <v>1.1422</v>
      </c>
      <c r="T61" s="16">
        <v>1.1971</v>
      </c>
      <c r="U61" s="16"/>
      <c r="V61" s="16"/>
      <c r="W61" s="337">
        <v>1</v>
      </c>
      <c r="X61" s="337">
        <v>1</v>
      </c>
      <c r="Y61" s="337">
        <v>1</v>
      </c>
      <c r="Z61" s="337">
        <v>1</v>
      </c>
      <c r="AA61" s="251"/>
      <c r="AB61" s="251"/>
      <c r="AC61" s="16">
        <v>9000</v>
      </c>
      <c r="AD61" s="16">
        <v>9360</v>
      </c>
      <c r="AE61" s="16">
        <v>9734.4</v>
      </c>
      <c r="AF61" s="251">
        <v>10123.78</v>
      </c>
      <c r="AG61" s="346"/>
      <c r="AH61" s="346"/>
      <c r="AI61" s="346">
        <f>AC61*W61*12/1000000</f>
        <v>0.108</v>
      </c>
      <c r="AJ61" s="346">
        <f t="shared" si="64"/>
        <v>0.11232</v>
      </c>
      <c r="AK61" s="346">
        <f t="shared" si="68"/>
        <v>0.1168128</v>
      </c>
      <c r="AL61" s="346">
        <f t="shared" si="69"/>
        <v>0.12148536000000001</v>
      </c>
      <c r="AM61" s="3"/>
      <c r="AN61" s="3"/>
    </row>
    <row r="62" spans="1:40" ht="16.15" customHeight="1">
      <c r="A62" s="169" t="s">
        <v>319</v>
      </c>
      <c r="B62" s="198" t="s">
        <v>334</v>
      </c>
      <c r="C62" s="345">
        <v>0.135</v>
      </c>
      <c r="D62" s="344">
        <v>0.136</v>
      </c>
      <c r="E62" s="16"/>
      <c r="F62" s="16"/>
      <c r="G62" s="16"/>
      <c r="H62" s="16"/>
      <c r="I62" s="345">
        <v>0.135</v>
      </c>
      <c r="J62" s="344">
        <v>0.136</v>
      </c>
      <c r="K62" s="16"/>
      <c r="L62" s="16"/>
      <c r="M62" s="16"/>
      <c r="N62" s="16"/>
      <c r="O62" s="345">
        <v>0.335</v>
      </c>
      <c r="P62" s="345">
        <v>0.335</v>
      </c>
      <c r="Q62" s="344"/>
      <c r="R62" s="16"/>
      <c r="S62" s="16"/>
      <c r="T62" s="16"/>
      <c r="U62" s="352">
        <v>1</v>
      </c>
      <c r="V62" s="352">
        <v>1</v>
      </c>
      <c r="W62" s="354"/>
      <c r="X62" s="354"/>
      <c r="Y62" s="354"/>
      <c r="Z62" s="354"/>
      <c r="AA62" s="355">
        <v>7667</v>
      </c>
      <c r="AB62" s="355">
        <v>9167</v>
      </c>
      <c r="AC62" s="16">
        <v>9561.18</v>
      </c>
      <c r="AD62" s="16">
        <v>9943.63</v>
      </c>
      <c r="AE62" s="16">
        <v>10341.37</v>
      </c>
      <c r="AF62" s="251">
        <v>10755.03</v>
      </c>
      <c r="AG62" s="346">
        <f t="shared" si="56"/>
        <v>0.092004</v>
      </c>
      <c r="AH62" s="346">
        <f t="shared" si="56"/>
        <v>0.110004</v>
      </c>
      <c r="AI62" s="346"/>
      <c r="AJ62" s="346"/>
      <c r="AK62" s="346"/>
      <c r="AL62" s="346"/>
      <c r="AM62" s="3"/>
      <c r="AN62" s="3"/>
    </row>
    <row r="63" spans="1:40" ht="19.15" customHeight="1">
      <c r="A63" s="187" t="s">
        <v>350</v>
      </c>
      <c r="B63" s="199"/>
      <c r="C63" s="72"/>
      <c r="D63" s="16"/>
      <c r="E63" s="201">
        <v>0.3</v>
      </c>
      <c r="F63" s="16">
        <v>0.3123</v>
      </c>
      <c r="G63" s="16">
        <v>0.3264</v>
      </c>
      <c r="H63" s="16">
        <v>0.342</v>
      </c>
      <c r="I63" s="72"/>
      <c r="J63" s="16"/>
      <c r="K63" s="201">
        <v>0.3</v>
      </c>
      <c r="L63" s="16">
        <v>0.3123</v>
      </c>
      <c r="M63" s="16">
        <v>0.3264</v>
      </c>
      <c r="N63" s="16">
        <v>0.342</v>
      </c>
      <c r="O63" s="244"/>
      <c r="P63" s="343"/>
      <c r="Q63" s="343">
        <v>0.3</v>
      </c>
      <c r="R63" s="16">
        <v>0.3123</v>
      </c>
      <c r="S63" s="16">
        <v>0.3264</v>
      </c>
      <c r="T63" s="16">
        <v>0.342</v>
      </c>
      <c r="U63" s="16"/>
      <c r="V63" s="231"/>
      <c r="W63" s="337">
        <v>1</v>
      </c>
      <c r="X63" s="337">
        <v>1</v>
      </c>
      <c r="Y63" s="337">
        <v>1</v>
      </c>
      <c r="Z63" s="337">
        <v>1</v>
      </c>
      <c r="AA63" s="204"/>
      <c r="AB63" s="204"/>
      <c r="AC63" s="341">
        <v>10500</v>
      </c>
      <c r="AD63" s="16">
        <v>10920</v>
      </c>
      <c r="AE63" s="16">
        <v>11356.8</v>
      </c>
      <c r="AF63" s="251">
        <v>11811.07</v>
      </c>
      <c r="AG63" s="346"/>
      <c r="AH63" s="346"/>
      <c r="AI63" s="346">
        <f>AC63*W63*12/1000000</f>
        <v>0.126</v>
      </c>
      <c r="AJ63" s="346">
        <f t="shared" si="64"/>
        <v>0.13104</v>
      </c>
      <c r="AK63" s="346">
        <f aca="true" t="shared" si="70" ref="AK63:AK66">AE63*Y63*12/1000000</f>
        <v>0.13628159999999997</v>
      </c>
      <c r="AL63" s="346">
        <f aca="true" t="shared" si="71" ref="AL63:AL66">AF63*Z63*12/1000000</f>
        <v>0.14173284</v>
      </c>
      <c r="AM63" s="3"/>
      <c r="AN63" s="3"/>
    </row>
    <row r="64" spans="1:40" ht="14.45" customHeight="1">
      <c r="A64" s="187" t="s">
        <v>351</v>
      </c>
      <c r="B64" s="199"/>
      <c r="C64" s="72"/>
      <c r="D64" s="16"/>
      <c r="E64" s="201">
        <v>0.3</v>
      </c>
      <c r="F64" s="16">
        <v>0.3123</v>
      </c>
      <c r="G64" s="16">
        <v>0.3264</v>
      </c>
      <c r="H64" s="16">
        <v>0.342</v>
      </c>
      <c r="I64" s="72"/>
      <c r="J64" s="16"/>
      <c r="K64" s="201">
        <v>0.3</v>
      </c>
      <c r="L64" s="16">
        <v>0.3123</v>
      </c>
      <c r="M64" s="16">
        <v>0.3264</v>
      </c>
      <c r="N64" s="16">
        <v>0.342</v>
      </c>
      <c r="O64" s="343"/>
      <c r="P64" s="343"/>
      <c r="Q64" s="343">
        <v>0.1</v>
      </c>
      <c r="R64" s="16">
        <v>0.1041</v>
      </c>
      <c r="S64" s="16">
        <v>0.1088</v>
      </c>
      <c r="T64" s="16">
        <v>0.114</v>
      </c>
      <c r="U64" s="231"/>
      <c r="V64" s="231"/>
      <c r="W64" s="337">
        <v>1</v>
      </c>
      <c r="X64" s="337">
        <v>1</v>
      </c>
      <c r="Y64" s="337">
        <v>1</v>
      </c>
      <c r="Z64" s="337">
        <v>1</v>
      </c>
      <c r="AA64" s="16"/>
      <c r="AB64" s="16"/>
      <c r="AC64" s="341">
        <v>9500</v>
      </c>
      <c r="AD64" s="16">
        <v>9880</v>
      </c>
      <c r="AE64" s="16">
        <v>10275.2</v>
      </c>
      <c r="AF64" s="251">
        <v>10686.21</v>
      </c>
      <c r="AG64" s="346"/>
      <c r="AH64" s="346"/>
      <c r="AI64" s="346">
        <f aca="true" t="shared" si="72" ref="AI64:AI65">AC64*W64*12/1000000</f>
        <v>0.114</v>
      </c>
      <c r="AJ64" s="346">
        <f t="shared" si="64"/>
        <v>0.11856</v>
      </c>
      <c r="AK64" s="346">
        <f t="shared" si="70"/>
        <v>0.1233024</v>
      </c>
      <c r="AL64" s="346">
        <f t="shared" si="71"/>
        <v>0.12823452</v>
      </c>
      <c r="AM64" s="3"/>
      <c r="AN64" s="3"/>
    </row>
    <row r="65" spans="1:40" ht="16.15" customHeight="1">
      <c r="A65" s="187" t="s">
        <v>352</v>
      </c>
      <c r="B65" s="199"/>
      <c r="C65" s="72"/>
      <c r="D65" s="16"/>
      <c r="E65" s="201">
        <v>0.35</v>
      </c>
      <c r="F65" s="16">
        <v>0.3644</v>
      </c>
      <c r="G65" s="16">
        <v>0.3807</v>
      </c>
      <c r="H65" s="16">
        <v>0.399</v>
      </c>
      <c r="I65" s="72"/>
      <c r="J65" s="16"/>
      <c r="K65" s="201">
        <v>0.35</v>
      </c>
      <c r="L65" s="16">
        <v>0.3644</v>
      </c>
      <c r="M65" s="16">
        <v>0.3807</v>
      </c>
      <c r="N65" s="16">
        <v>0.399</v>
      </c>
      <c r="O65" s="343"/>
      <c r="P65" s="343"/>
      <c r="Q65" s="343">
        <v>0.15</v>
      </c>
      <c r="R65" s="16">
        <v>0.1562</v>
      </c>
      <c r="S65" s="16">
        <v>0.1632</v>
      </c>
      <c r="T65" s="16">
        <v>0.171</v>
      </c>
      <c r="U65" s="231"/>
      <c r="V65" s="231"/>
      <c r="W65" s="337">
        <v>1</v>
      </c>
      <c r="X65" s="337">
        <v>1</v>
      </c>
      <c r="Y65" s="337">
        <v>1</v>
      </c>
      <c r="Z65" s="337">
        <v>1</v>
      </c>
      <c r="AA65" s="16"/>
      <c r="AB65" s="16"/>
      <c r="AC65" s="341">
        <v>15000</v>
      </c>
      <c r="AD65" s="16">
        <v>15600</v>
      </c>
      <c r="AE65" s="16">
        <v>16224</v>
      </c>
      <c r="AF65" s="251">
        <v>16872.96</v>
      </c>
      <c r="AG65" s="346"/>
      <c r="AH65" s="346"/>
      <c r="AI65" s="346">
        <f t="shared" si="72"/>
        <v>0.18</v>
      </c>
      <c r="AJ65" s="346">
        <f t="shared" si="64"/>
        <v>0.1872</v>
      </c>
      <c r="AK65" s="346">
        <f t="shared" si="70"/>
        <v>0.194688</v>
      </c>
      <c r="AL65" s="346">
        <f t="shared" si="71"/>
        <v>0.20247552</v>
      </c>
      <c r="AM65" s="3"/>
      <c r="AN65" s="3"/>
    </row>
    <row r="66" spans="1:40" ht="16.15" customHeight="1">
      <c r="A66" s="186" t="s">
        <v>320</v>
      </c>
      <c r="B66" s="199" t="s">
        <v>321</v>
      </c>
      <c r="C66" s="200"/>
      <c r="D66" s="201"/>
      <c r="E66" s="239">
        <v>0.5</v>
      </c>
      <c r="F66" s="16">
        <v>0.5205</v>
      </c>
      <c r="G66" s="16">
        <v>0.5439</v>
      </c>
      <c r="H66" s="16">
        <v>0.57</v>
      </c>
      <c r="I66" s="200"/>
      <c r="J66" s="201"/>
      <c r="K66" s="239">
        <v>0.5</v>
      </c>
      <c r="L66" s="16">
        <v>0.5205</v>
      </c>
      <c r="M66" s="16">
        <v>0.5439</v>
      </c>
      <c r="N66" s="16">
        <v>0.57</v>
      </c>
      <c r="O66" s="343"/>
      <c r="P66" s="343"/>
      <c r="Q66" s="343">
        <v>0.2</v>
      </c>
      <c r="R66" s="201">
        <v>0.2082</v>
      </c>
      <c r="S66" s="201">
        <v>0.2176</v>
      </c>
      <c r="T66" s="201">
        <v>0.228</v>
      </c>
      <c r="U66" s="350"/>
      <c r="V66" s="350"/>
      <c r="W66" s="351">
        <v>1</v>
      </c>
      <c r="X66" s="351">
        <v>1</v>
      </c>
      <c r="Y66" s="351">
        <v>1</v>
      </c>
      <c r="Z66" s="351">
        <v>1</v>
      </c>
      <c r="AA66" s="201"/>
      <c r="AB66" s="201"/>
      <c r="AC66" s="341">
        <v>15000</v>
      </c>
      <c r="AD66" s="16">
        <v>15600</v>
      </c>
      <c r="AE66" s="16">
        <v>16224</v>
      </c>
      <c r="AF66" s="251">
        <v>16872.96</v>
      </c>
      <c r="AG66" s="346"/>
      <c r="AH66" s="346"/>
      <c r="AI66" s="346">
        <f>AC66*W66*12/1000000</f>
        <v>0.18</v>
      </c>
      <c r="AJ66" s="346">
        <f t="shared" si="64"/>
        <v>0.1872</v>
      </c>
      <c r="AK66" s="346">
        <f t="shared" si="70"/>
        <v>0.194688</v>
      </c>
      <c r="AL66" s="346">
        <f t="shared" si="71"/>
        <v>0.20247552</v>
      </c>
      <c r="AM66" s="3"/>
      <c r="AN66" s="3"/>
    </row>
    <row r="67" spans="1:40" s="272" customFormat="1" ht="32.25" thickBot="1">
      <c r="A67" s="202" t="s">
        <v>244</v>
      </c>
      <c r="B67" s="269"/>
      <c r="C67" s="274">
        <f aca="true" t="shared" si="73" ref="C67:Z67">C8+C12+C15+C20+C24+C29+C33+C36+C39+C50</f>
        <v>2229.3505</v>
      </c>
      <c r="D67" s="274">
        <f t="shared" si="73"/>
        <v>2209.252</v>
      </c>
      <c r="E67" s="274">
        <f t="shared" si="73"/>
        <v>2447.6623999999997</v>
      </c>
      <c r="F67" s="274">
        <f t="shared" si="73"/>
        <v>2696.0114999999996</v>
      </c>
      <c r="G67" s="274">
        <f t="shared" si="73"/>
        <v>2808.3727999999996</v>
      </c>
      <c r="H67" s="274">
        <f t="shared" si="73"/>
        <v>2926.2779000000005</v>
      </c>
      <c r="I67" s="274">
        <f t="shared" si="73"/>
        <v>2229.3505</v>
      </c>
      <c r="J67" s="274">
        <f t="shared" si="73"/>
        <v>2209.252</v>
      </c>
      <c r="K67" s="274">
        <f t="shared" si="73"/>
        <v>2447.6623999999997</v>
      </c>
      <c r="L67" s="274">
        <f t="shared" si="73"/>
        <v>2696.0114999999996</v>
      </c>
      <c r="M67" s="274">
        <f t="shared" si="73"/>
        <v>2808.3727999999996</v>
      </c>
      <c r="N67" s="274">
        <f t="shared" si="73"/>
        <v>2926.2779000000005</v>
      </c>
      <c r="O67" s="274">
        <f t="shared" si="73"/>
        <v>303.31700000000006</v>
      </c>
      <c r="P67" s="274">
        <f t="shared" si="73"/>
        <v>252.03880000000004</v>
      </c>
      <c r="Q67" s="274">
        <f t="shared" si="73"/>
        <v>357.222</v>
      </c>
      <c r="R67" s="274">
        <f t="shared" si="73"/>
        <v>399.2978</v>
      </c>
      <c r="S67" s="274">
        <f t="shared" si="73"/>
        <v>422.89630000000005</v>
      </c>
      <c r="T67" s="274">
        <f t="shared" si="73"/>
        <v>448.4777999999999</v>
      </c>
      <c r="U67" s="273">
        <f t="shared" si="73"/>
        <v>1549</v>
      </c>
      <c r="V67" s="273">
        <f t="shared" si="73"/>
        <v>1416</v>
      </c>
      <c r="W67" s="273">
        <f t="shared" si="73"/>
        <v>1364</v>
      </c>
      <c r="X67" s="273">
        <f t="shared" si="73"/>
        <v>1352</v>
      </c>
      <c r="Y67" s="273">
        <f t="shared" si="73"/>
        <v>1363</v>
      </c>
      <c r="Z67" s="273">
        <f t="shared" si="73"/>
        <v>1368</v>
      </c>
      <c r="AA67" s="270">
        <f>AG67/U67/12*1000000</f>
        <v>25756.679382397244</v>
      </c>
      <c r="AB67" s="270">
        <f aca="true" t="shared" si="74" ref="AB67:AF67">AH67/V67/12*1000000</f>
        <v>28645.81358050848</v>
      </c>
      <c r="AC67" s="270">
        <f t="shared" si="74"/>
        <v>28967.01912756598</v>
      </c>
      <c r="AD67" s="270">
        <f t="shared" si="74"/>
        <v>30190.754117357</v>
      </c>
      <c r="AE67" s="270">
        <f t="shared" si="74"/>
        <v>31176.048212276834</v>
      </c>
      <c r="AF67" s="270">
        <f t="shared" si="74"/>
        <v>32120.88158382067</v>
      </c>
      <c r="AG67" s="274">
        <f aca="true" t="shared" si="75" ref="AG67:AL67">AG8+AG12+AG15+AG20+AG24+AG29+AG33+AG36+AG39+AG50</f>
        <v>478.76515635999993</v>
      </c>
      <c r="AH67" s="274">
        <f t="shared" si="75"/>
        <v>486.74966436</v>
      </c>
      <c r="AI67" s="274">
        <f t="shared" si="75"/>
        <v>474.13216908</v>
      </c>
      <c r="AJ67" s="274">
        <f t="shared" si="75"/>
        <v>489.81479479999996</v>
      </c>
      <c r="AK67" s="274">
        <f t="shared" si="75"/>
        <v>509.9154445599999</v>
      </c>
      <c r="AL67" s="274">
        <f t="shared" si="75"/>
        <v>527.29639208</v>
      </c>
      <c r="AM67" s="271"/>
      <c r="AN67" s="271"/>
    </row>
  </sheetData>
  <protectedRanges>
    <protectedRange sqref="C52:C59 D52 D56:D57 I52:I59 J52 J56:J57" name="Диапазон10_1_5_1_1"/>
    <protectedRange sqref="C41:D41 I41:J41" name="Диапазон9_2_2_1_1"/>
    <protectedRange sqref="C44 I44" name="Диапазон10_4_1_1"/>
  </protectedRanges>
  <mergeCells count="36">
    <mergeCell ref="C2:P2"/>
    <mergeCell ref="Q2:T2"/>
    <mergeCell ref="C6:C7"/>
    <mergeCell ref="J6:J7"/>
    <mergeCell ref="P6:P7"/>
    <mergeCell ref="C4:H4"/>
    <mergeCell ref="I4:T4"/>
    <mergeCell ref="E6:E7"/>
    <mergeCell ref="F6:H6"/>
    <mergeCell ref="L6:N6"/>
    <mergeCell ref="C5:H5"/>
    <mergeCell ref="O6:O7"/>
    <mergeCell ref="D6:D7"/>
    <mergeCell ref="O5:T5"/>
    <mergeCell ref="I5:N5"/>
    <mergeCell ref="U4:AL4"/>
    <mergeCell ref="AA5:AF5"/>
    <mergeCell ref="AG6:AG7"/>
    <mergeCell ref="AI6:AI7"/>
    <mergeCell ref="AJ6:AL6"/>
    <mergeCell ref="V6:V7"/>
    <mergeCell ref="AB6:AB7"/>
    <mergeCell ref="X6:Z6"/>
    <mergeCell ref="AG5:AL5"/>
    <mergeCell ref="AH6:AH7"/>
    <mergeCell ref="AA6:AA7"/>
    <mergeCell ref="AC6:AC7"/>
    <mergeCell ref="AD6:AF6"/>
    <mergeCell ref="U5:Z5"/>
    <mergeCell ref="W6:W7"/>
    <mergeCell ref="U6:U7"/>
    <mergeCell ref="B4:B7"/>
    <mergeCell ref="I6:I7"/>
    <mergeCell ref="K6:K7"/>
    <mergeCell ref="Q6:Q7"/>
    <mergeCell ref="R6:T6"/>
  </mergeCells>
  <printOptions horizontalCentered="1"/>
  <pageMargins left="0.1968503937007874" right="0" top="0.1968503937007874" bottom="0.1968503937007874" header="0.11811023622047245" footer="0.11811023622047245"/>
  <pageSetup fitToHeight="0" fitToWidth="0" horizontalDpi="600" verticalDpi="600" orientation="landscape" paperSize="9" scale="3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</sheetPr>
  <dimension ref="A1:AG51"/>
  <sheetViews>
    <sheetView view="pageBreakPreview" zoomScale="60" workbookViewId="0" topLeftCell="B19">
      <selection activeCell="B69" sqref="B69"/>
    </sheetView>
  </sheetViews>
  <sheetFormatPr defaultColWidth="9.00390625" defaultRowHeight="12.75"/>
  <cols>
    <col min="1" max="1" width="57.875" style="0" customWidth="1"/>
    <col min="2" max="2" width="24.25390625" style="28" customWidth="1"/>
    <col min="3" max="5" width="13.625" style="0" bestFit="1" customWidth="1"/>
    <col min="6" max="6" width="13.75390625" style="0" customWidth="1"/>
    <col min="7" max="8" width="13.625" style="0" bestFit="1" customWidth="1"/>
    <col min="9" max="9" width="24.125" style="24" customWidth="1"/>
    <col min="10" max="15" width="13.625" style="0" bestFit="1" customWidth="1"/>
    <col min="16" max="19" width="15.75390625" style="0" bestFit="1" customWidth="1"/>
    <col min="20" max="20" width="15.75390625" style="0" customWidth="1"/>
    <col min="21" max="21" width="14.625" style="0" customWidth="1"/>
  </cols>
  <sheetData>
    <row r="1" spans="1:28" ht="22.5" customHeight="1">
      <c r="A1" s="21"/>
      <c r="B1" s="24"/>
      <c r="C1" s="21"/>
      <c r="D1" s="21"/>
      <c r="E1" s="21"/>
      <c r="F1" s="21"/>
      <c r="G1" s="21"/>
      <c r="H1" s="21"/>
      <c r="I1" s="22"/>
      <c r="J1" s="22"/>
      <c r="K1" s="22"/>
      <c r="L1" s="22"/>
      <c r="M1" s="22"/>
      <c r="N1" s="426" t="s">
        <v>69</v>
      </c>
      <c r="O1" s="426"/>
      <c r="P1" s="426"/>
      <c r="Q1" s="426"/>
      <c r="R1" s="426"/>
      <c r="S1" s="426"/>
      <c r="T1" s="426"/>
      <c r="U1" s="427"/>
      <c r="V1" s="18"/>
      <c r="W1" s="18"/>
      <c r="X1" s="18"/>
      <c r="Y1" s="18"/>
      <c r="Z1" s="18"/>
      <c r="AA1" s="18"/>
      <c r="AB1" s="18"/>
    </row>
    <row r="2" spans="1:20" ht="82.5" customHeight="1">
      <c r="A2" s="431" t="s">
        <v>75</v>
      </c>
      <c r="B2" s="431"/>
      <c r="C2" s="431"/>
      <c r="D2" s="431"/>
      <c r="E2" s="431"/>
      <c r="F2" s="431"/>
      <c r="G2" s="431"/>
      <c r="H2" s="431"/>
      <c r="I2" s="431"/>
      <c r="J2" s="431"/>
      <c r="K2" s="431"/>
      <c r="L2" s="431"/>
      <c r="M2" s="431"/>
      <c r="N2" s="431"/>
      <c r="O2" s="431"/>
      <c r="P2" s="431"/>
      <c r="Q2" s="431"/>
      <c r="R2" s="431"/>
      <c r="S2" s="431"/>
      <c r="T2" s="160"/>
    </row>
    <row r="3" spans="1:20" ht="20.25">
      <c r="A3" s="432" t="s">
        <v>34</v>
      </c>
      <c r="B3" s="432"/>
      <c r="C3" s="432"/>
      <c r="D3" s="432"/>
      <c r="E3" s="432"/>
      <c r="F3" s="432"/>
      <c r="G3" s="432"/>
      <c r="H3" s="432"/>
      <c r="I3" s="432"/>
      <c r="J3" s="432"/>
      <c r="K3" s="432"/>
      <c r="L3" s="432"/>
      <c r="M3" s="432"/>
      <c r="N3" s="432"/>
      <c r="O3" s="432"/>
      <c r="P3" s="432"/>
      <c r="Q3" s="432"/>
      <c r="R3" s="432"/>
      <c r="S3" s="432"/>
      <c r="T3" s="161"/>
    </row>
    <row r="5" spans="1:33" ht="97.5" customHeight="1">
      <c r="A5" s="433" t="s">
        <v>58</v>
      </c>
      <c r="B5" s="428" t="s">
        <v>77</v>
      </c>
      <c r="C5" s="429"/>
      <c r="D5" s="429"/>
      <c r="E5" s="429"/>
      <c r="F5" s="429"/>
      <c r="G5" s="429"/>
      <c r="H5" s="430"/>
      <c r="I5" s="434" t="s">
        <v>35</v>
      </c>
      <c r="J5" s="429" t="s">
        <v>208</v>
      </c>
      <c r="K5" s="429"/>
      <c r="L5" s="429"/>
      <c r="M5" s="429"/>
      <c r="N5" s="429"/>
      <c r="O5" s="430"/>
      <c r="P5" s="434" t="s">
        <v>209</v>
      </c>
      <c r="Q5" s="434"/>
      <c r="R5" s="434"/>
      <c r="S5" s="434"/>
      <c r="T5" s="434"/>
      <c r="U5" s="43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</row>
    <row r="6" spans="1:33" ht="78.75" customHeight="1">
      <c r="A6" s="433"/>
      <c r="B6" s="146" t="s">
        <v>11</v>
      </c>
      <c r="C6" s="330" t="s">
        <v>207</v>
      </c>
      <c r="D6" s="330" t="s">
        <v>236</v>
      </c>
      <c r="E6" s="330" t="s">
        <v>272</v>
      </c>
      <c r="F6" s="330" t="s">
        <v>271</v>
      </c>
      <c r="G6" s="330" t="s">
        <v>283</v>
      </c>
      <c r="H6" s="330" t="s">
        <v>356</v>
      </c>
      <c r="I6" s="434"/>
      <c r="J6" s="330" t="s">
        <v>207</v>
      </c>
      <c r="K6" s="330" t="s">
        <v>236</v>
      </c>
      <c r="L6" s="330" t="s">
        <v>272</v>
      </c>
      <c r="M6" s="330" t="s">
        <v>271</v>
      </c>
      <c r="N6" s="330" t="s">
        <v>283</v>
      </c>
      <c r="O6" s="330" t="s">
        <v>356</v>
      </c>
      <c r="P6" s="330" t="s">
        <v>207</v>
      </c>
      <c r="Q6" s="330" t="s">
        <v>236</v>
      </c>
      <c r="R6" s="330" t="s">
        <v>272</v>
      </c>
      <c r="S6" s="330" t="s">
        <v>271</v>
      </c>
      <c r="T6" s="330" t="s">
        <v>283</v>
      </c>
      <c r="U6" s="330" t="s">
        <v>356</v>
      </c>
      <c r="V6" s="156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121.5">
      <c r="A7" s="147" t="s">
        <v>36</v>
      </c>
      <c r="B7" s="148">
        <v>1</v>
      </c>
      <c r="C7" s="148">
        <v>2</v>
      </c>
      <c r="D7" s="148">
        <v>3</v>
      </c>
      <c r="E7" s="148">
        <v>4</v>
      </c>
      <c r="F7" s="148">
        <v>5</v>
      </c>
      <c r="G7" s="148">
        <v>6</v>
      </c>
      <c r="H7" s="148">
        <v>7</v>
      </c>
      <c r="I7" s="148">
        <v>8</v>
      </c>
      <c r="J7" s="148">
        <v>9</v>
      </c>
      <c r="K7" s="148">
        <v>10</v>
      </c>
      <c r="L7" s="148">
        <v>11</v>
      </c>
      <c r="M7" s="148">
        <v>12</v>
      </c>
      <c r="N7" s="148">
        <v>13</v>
      </c>
      <c r="O7" s="148">
        <v>14</v>
      </c>
      <c r="P7" s="149" t="s">
        <v>273</v>
      </c>
      <c r="Q7" s="149" t="s">
        <v>274</v>
      </c>
      <c r="R7" s="149" t="s">
        <v>275</v>
      </c>
      <c r="S7" s="149" t="s">
        <v>276</v>
      </c>
      <c r="T7" s="149" t="s">
        <v>277</v>
      </c>
      <c r="U7" s="149" t="s">
        <v>278</v>
      </c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</row>
    <row r="8" spans="1:33" ht="27">
      <c r="A8" s="436" t="s">
        <v>37</v>
      </c>
      <c r="B8" s="437"/>
      <c r="C8" s="437"/>
      <c r="D8" s="437"/>
      <c r="E8" s="437"/>
      <c r="F8" s="437"/>
      <c r="G8" s="437"/>
      <c r="H8" s="437"/>
      <c r="I8" s="437"/>
      <c r="J8" s="437"/>
      <c r="K8" s="437"/>
      <c r="L8" s="437"/>
      <c r="M8" s="437"/>
      <c r="N8" s="437"/>
      <c r="O8" s="437"/>
      <c r="P8" s="437"/>
      <c r="Q8" s="437"/>
      <c r="R8" s="437"/>
      <c r="S8" s="437"/>
      <c r="T8" s="437"/>
      <c r="U8" s="438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</row>
    <row r="9" spans="1:21" ht="27">
      <c r="A9" s="445" t="s">
        <v>253</v>
      </c>
      <c r="B9" s="446"/>
      <c r="C9" s="446"/>
      <c r="D9" s="446"/>
      <c r="E9" s="446"/>
      <c r="F9" s="446"/>
      <c r="G9" s="446"/>
      <c r="H9" s="446"/>
      <c r="I9" s="446"/>
      <c r="J9" s="446"/>
      <c r="K9" s="446"/>
      <c r="L9" s="446"/>
      <c r="M9" s="446"/>
      <c r="N9" s="446"/>
      <c r="O9" s="446"/>
      <c r="P9" s="446"/>
      <c r="Q9" s="446"/>
      <c r="R9" s="446"/>
      <c r="S9" s="446"/>
      <c r="T9" s="446"/>
      <c r="U9" s="447"/>
    </row>
    <row r="10" spans="1:21" ht="57" customHeight="1">
      <c r="A10" s="293" t="s">
        <v>245</v>
      </c>
      <c r="B10" s="294"/>
      <c r="C10" s="295"/>
      <c r="D10" s="295"/>
      <c r="E10" s="295"/>
      <c r="F10" s="295"/>
      <c r="G10" s="295"/>
      <c r="H10" s="295"/>
      <c r="I10" s="294"/>
      <c r="J10" s="296"/>
      <c r="K10" s="296"/>
      <c r="L10" s="296"/>
      <c r="M10" s="296"/>
      <c r="N10" s="296"/>
      <c r="O10" s="296"/>
      <c r="P10" s="357"/>
      <c r="Q10" s="357"/>
      <c r="R10" s="357"/>
      <c r="S10" s="357"/>
      <c r="T10" s="357"/>
      <c r="U10" s="357"/>
    </row>
    <row r="11" spans="1:21" ht="37.5">
      <c r="A11" s="297" t="s">
        <v>246</v>
      </c>
      <c r="B11" s="298" t="s">
        <v>41</v>
      </c>
      <c r="C11" s="356">
        <v>75.6</v>
      </c>
      <c r="D11" s="356">
        <v>50.7</v>
      </c>
      <c r="E11" s="356">
        <v>50</v>
      </c>
      <c r="F11" s="356">
        <v>50</v>
      </c>
      <c r="G11" s="356">
        <v>50</v>
      </c>
      <c r="H11" s="356">
        <v>50</v>
      </c>
      <c r="I11" s="300">
        <v>318.46</v>
      </c>
      <c r="J11" s="301">
        <f>C11*I11</f>
        <v>24075.575999999997</v>
      </c>
      <c r="K11" s="301">
        <f>D11*I11</f>
        <v>16145.922</v>
      </c>
      <c r="L11" s="301">
        <f>E11*I11</f>
        <v>15922.999999999998</v>
      </c>
      <c r="M11" s="301">
        <f>F11*I11</f>
        <v>15922.999999999998</v>
      </c>
      <c r="N11" s="301">
        <f>G11*I11</f>
        <v>15922.999999999998</v>
      </c>
      <c r="O11" s="301">
        <f>H11*I11</f>
        <v>15922.999999999998</v>
      </c>
      <c r="P11" s="359">
        <v>95.7</v>
      </c>
      <c r="Q11" s="359">
        <f>K11/J11*100</f>
        <v>67.06349206349206</v>
      </c>
      <c r="R11" s="359">
        <f aca="true" t="shared" si="0" ref="R11:U11">L11/K11*100</f>
        <v>98.61932938856015</v>
      </c>
      <c r="S11" s="359">
        <f t="shared" si="0"/>
        <v>100</v>
      </c>
      <c r="T11" s="358">
        <f t="shared" si="0"/>
        <v>100</v>
      </c>
      <c r="U11" s="358">
        <f t="shared" si="0"/>
        <v>100</v>
      </c>
    </row>
    <row r="12" spans="1:21" ht="56.25">
      <c r="A12" s="297" t="s">
        <v>247</v>
      </c>
      <c r="B12" s="298" t="s">
        <v>41</v>
      </c>
      <c r="C12" s="299"/>
      <c r="D12" s="299"/>
      <c r="E12" s="299"/>
      <c r="F12" s="299"/>
      <c r="G12" s="299"/>
      <c r="H12" s="299"/>
      <c r="I12" s="300">
        <v>736.5</v>
      </c>
      <c r="J12" s="301"/>
      <c r="K12" s="301"/>
      <c r="L12" s="301"/>
      <c r="M12" s="301"/>
      <c r="N12" s="301"/>
      <c r="O12" s="301"/>
      <c r="P12" s="358"/>
      <c r="Q12" s="358"/>
      <c r="R12" s="358"/>
      <c r="S12" s="358"/>
      <c r="T12" s="358"/>
      <c r="U12" s="358"/>
    </row>
    <row r="13" spans="1:21" ht="18.75">
      <c r="A13" s="297" t="s">
        <v>248</v>
      </c>
      <c r="B13" s="298" t="s">
        <v>41</v>
      </c>
      <c r="C13" s="299"/>
      <c r="D13" s="299"/>
      <c r="E13" s="299"/>
      <c r="F13" s="299"/>
      <c r="G13" s="299"/>
      <c r="H13" s="299"/>
      <c r="I13" s="300">
        <v>465.9</v>
      </c>
      <c r="J13" s="301"/>
      <c r="K13" s="301"/>
      <c r="L13" s="301"/>
      <c r="M13" s="301"/>
      <c r="N13" s="301"/>
      <c r="O13" s="301"/>
      <c r="P13" s="358"/>
      <c r="Q13" s="358"/>
      <c r="R13" s="358"/>
      <c r="S13" s="358"/>
      <c r="T13" s="358"/>
      <c r="U13" s="358"/>
    </row>
    <row r="14" spans="1:21" ht="18.75">
      <c r="A14" s="302" t="s">
        <v>39</v>
      </c>
      <c r="B14" s="303" t="s">
        <v>57</v>
      </c>
      <c r="C14" s="304"/>
      <c r="D14" s="304"/>
      <c r="E14" s="304"/>
      <c r="F14" s="304"/>
      <c r="G14" s="304" t="s">
        <v>57</v>
      </c>
      <c r="H14" s="304"/>
      <c r="I14" s="305" t="s">
        <v>57</v>
      </c>
      <c r="J14" s="306"/>
      <c r="K14" s="306"/>
      <c r="L14" s="306"/>
      <c r="M14" s="306"/>
      <c r="N14" s="306"/>
      <c r="O14" s="306"/>
      <c r="P14" s="307">
        <v>103</v>
      </c>
      <c r="Q14" s="307">
        <f aca="true" t="shared" si="1" ref="Q14:U14">Q11</f>
        <v>67.06349206349206</v>
      </c>
      <c r="R14" s="307">
        <f t="shared" si="1"/>
        <v>98.61932938856015</v>
      </c>
      <c r="S14" s="308">
        <f t="shared" si="1"/>
        <v>100</v>
      </c>
      <c r="T14" s="308">
        <f t="shared" si="1"/>
        <v>100</v>
      </c>
      <c r="U14" s="306">
        <f t="shared" si="1"/>
        <v>100</v>
      </c>
    </row>
    <row r="15" spans="1:21" ht="27" customHeight="1">
      <c r="A15" s="439" t="s">
        <v>252</v>
      </c>
      <c r="B15" s="440"/>
      <c r="C15" s="440"/>
      <c r="D15" s="440"/>
      <c r="E15" s="440"/>
      <c r="F15" s="440"/>
      <c r="G15" s="440"/>
      <c r="H15" s="440"/>
      <c r="I15" s="440"/>
      <c r="J15" s="440"/>
      <c r="K15" s="440"/>
      <c r="L15" s="440"/>
      <c r="M15" s="440"/>
      <c r="N15" s="440"/>
      <c r="O15" s="440"/>
      <c r="P15" s="440"/>
      <c r="Q15" s="440"/>
      <c r="R15" s="440"/>
      <c r="S15" s="440"/>
      <c r="T15" s="440"/>
      <c r="U15" s="441"/>
    </row>
    <row r="16" spans="1:21" ht="56.25">
      <c r="A16" s="309" t="s">
        <v>254</v>
      </c>
      <c r="B16" s="310" t="s">
        <v>56</v>
      </c>
      <c r="C16" s="295"/>
      <c r="D16" s="295"/>
      <c r="E16" s="295"/>
      <c r="F16" s="295"/>
      <c r="G16" s="295"/>
      <c r="H16" s="295"/>
      <c r="I16" s="310">
        <v>1700.21</v>
      </c>
      <c r="J16" s="296"/>
      <c r="K16" s="296"/>
      <c r="L16" s="296"/>
      <c r="M16" s="296"/>
      <c r="N16" s="296"/>
      <c r="O16" s="296"/>
      <c r="P16" s="357"/>
      <c r="Q16" s="357"/>
      <c r="R16" s="357"/>
      <c r="S16" s="357"/>
      <c r="T16" s="357"/>
      <c r="U16" s="357"/>
    </row>
    <row r="17" spans="1:21" ht="80.25" customHeight="1">
      <c r="A17" s="311" t="s">
        <v>255</v>
      </c>
      <c r="B17" s="300" t="s">
        <v>56</v>
      </c>
      <c r="C17" s="299"/>
      <c r="D17" s="299"/>
      <c r="E17" s="299"/>
      <c r="F17" s="299"/>
      <c r="G17" s="299"/>
      <c r="H17" s="299"/>
      <c r="I17" s="300">
        <v>209.74</v>
      </c>
      <c r="J17" s="301"/>
      <c r="K17" s="301"/>
      <c r="L17" s="301"/>
      <c r="M17" s="301"/>
      <c r="N17" s="301"/>
      <c r="O17" s="301"/>
      <c r="P17" s="358"/>
      <c r="Q17" s="358"/>
      <c r="R17" s="358"/>
      <c r="S17" s="358"/>
      <c r="T17" s="358"/>
      <c r="U17" s="358"/>
    </row>
    <row r="18" spans="1:21" ht="24" customHeight="1">
      <c r="A18" s="297" t="s">
        <v>256</v>
      </c>
      <c r="B18" s="300" t="s">
        <v>56</v>
      </c>
      <c r="C18" s="299"/>
      <c r="D18" s="299"/>
      <c r="E18" s="299"/>
      <c r="F18" s="299"/>
      <c r="G18" s="299"/>
      <c r="H18" s="299"/>
      <c r="I18" s="300">
        <v>282.6</v>
      </c>
      <c r="J18" s="301"/>
      <c r="K18" s="301"/>
      <c r="L18" s="301"/>
      <c r="M18" s="301"/>
      <c r="N18" s="301"/>
      <c r="O18" s="301"/>
      <c r="P18" s="358"/>
      <c r="Q18" s="358"/>
      <c r="R18" s="358"/>
      <c r="S18" s="358"/>
      <c r="T18" s="358"/>
      <c r="U18" s="358"/>
    </row>
    <row r="19" spans="1:21" ht="54" customHeight="1">
      <c r="A19" s="311" t="s">
        <v>257</v>
      </c>
      <c r="B19" s="300" t="s">
        <v>261</v>
      </c>
      <c r="C19" s="299"/>
      <c r="D19" s="299"/>
      <c r="E19" s="299"/>
      <c r="F19" s="299"/>
      <c r="G19" s="299"/>
      <c r="H19" s="299"/>
      <c r="I19" s="300">
        <v>501.51</v>
      </c>
      <c r="J19" s="301"/>
      <c r="K19" s="301"/>
      <c r="L19" s="301"/>
      <c r="M19" s="301"/>
      <c r="N19" s="301"/>
      <c r="O19" s="301"/>
      <c r="P19" s="358"/>
      <c r="Q19" s="358"/>
      <c r="R19" s="358"/>
      <c r="S19" s="358"/>
      <c r="T19" s="358"/>
      <c r="U19" s="358"/>
    </row>
    <row r="20" spans="1:21" ht="52.5" customHeight="1">
      <c r="A20" s="297" t="s">
        <v>258</v>
      </c>
      <c r="B20" s="300" t="s">
        <v>261</v>
      </c>
      <c r="C20" s="299"/>
      <c r="D20" s="299"/>
      <c r="E20" s="299"/>
      <c r="F20" s="299"/>
      <c r="G20" s="299"/>
      <c r="H20" s="299"/>
      <c r="I20" s="300">
        <v>444.92</v>
      </c>
      <c r="J20" s="301"/>
      <c r="K20" s="301"/>
      <c r="L20" s="301"/>
      <c r="M20" s="301"/>
      <c r="N20" s="301"/>
      <c r="O20" s="301"/>
      <c r="P20" s="358"/>
      <c r="Q20" s="358"/>
      <c r="R20" s="358"/>
      <c r="S20" s="358"/>
      <c r="T20" s="358"/>
      <c r="U20" s="358"/>
    </row>
    <row r="21" spans="1:21" ht="57.75" customHeight="1">
      <c r="A21" s="311" t="s">
        <v>259</v>
      </c>
      <c r="B21" s="300" t="s">
        <v>261</v>
      </c>
      <c r="C21" s="356">
        <v>5554</v>
      </c>
      <c r="D21" s="356">
        <v>4949</v>
      </c>
      <c r="E21" s="356">
        <v>4949</v>
      </c>
      <c r="F21" s="356">
        <v>4949</v>
      </c>
      <c r="G21" s="356">
        <v>4949</v>
      </c>
      <c r="H21" s="356">
        <v>4949</v>
      </c>
      <c r="I21" s="300">
        <v>945.2</v>
      </c>
      <c r="J21" s="312">
        <f>C21*I21</f>
        <v>5249640.8</v>
      </c>
      <c r="K21" s="312">
        <f>D21*I21</f>
        <v>4677794.8</v>
      </c>
      <c r="L21" s="312">
        <f>E21*I21</f>
        <v>4677794.8</v>
      </c>
      <c r="M21" s="312">
        <f>F21*I21</f>
        <v>4677794.8</v>
      </c>
      <c r="N21" s="312">
        <f>G21*I21</f>
        <v>4677794.8</v>
      </c>
      <c r="O21" s="312">
        <f>H21*I21</f>
        <v>4677794.8</v>
      </c>
      <c r="P21" s="358"/>
      <c r="Q21" s="358"/>
      <c r="R21" s="358"/>
      <c r="S21" s="358"/>
      <c r="T21" s="358"/>
      <c r="U21" s="358"/>
    </row>
    <row r="22" spans="1:21" ht="24.6" customHeight="1">
      <c r="A22" s="297" t="s">
        <v>260</v>
      </c>
      <c r="B22" s="300" t="s">
        <v>261</v>
      </c>
      <c r="C22" s="356">
        <v>6583.31</v>
      </c>
      <c r="D22" s="356">
        <v>7314</v>
      </c>
      <c r="E22" s="356">
        <v>7342</v>
      </c>
      <c r="F22" s="356">
        <v>7542</v>
      </c>
      <c r="G22" s="356">
        <v>7542</v>
      </c>
      <c r="H22" s="356">
        <v>7542</v>
      </c>
      <c r="I22" s="300">
        <v>401.7</v>
      </c>
      <c r="J22" s="312">
        <f>C22*I22</f>
        <v>2644515.627</v>
      </c>
      <c r="K22" s="312">
        <f>D22*I22</f>
        <v>2938033.8</v>
      </c>
      <c r="L22" s="312">
        <f>E22*I22</f>
        <v>2949281.4</v>
      </c>
      <c r="M22" s="312">
        <f>F22*I22</f>
        <v>3029621.4</v>
      </c>
      <c r="N22" s="312">
        <f>G22*I22</f>
        <v>3029621.4</v>
      </c>
      <c r="O22" s="312">
        <f>H22*I22</f>
        <v>3029621.4</v>
      </c>
      <c r="P22" s="358"/>
      <c r="Q22" s="358"/>
      <c r="R22" s="358"/>
      <c r="S22" s="358"/>
      <c r="T22" s="358"/>
      <c r="U22" s="358"/>
    </row>
    <row r="23" spans="1:21" ht="18.75">
      <c r="A23" s="313" t="s">
        <v>39</v>
      </c>
      <c r="B23" s="314"/>
      <c r="C23" s="315">
        <f>C21+C22</f>
        <v>12137.310000000001</v>
      </c>
      <c r="D23" s="315">
        <f aca="true" t="shared" si="2" ref="D23:H23">D21+D22</f>
        <v>12263</v>
      </c>
      <c r="E23" s="315">
        <f t="shared" si="2"/>
        <v>12291</v>
      </c>
      <c r="F23" s="315">
        <f t="shared" si="2"/>
        <v>12491</v>
      </c>
      <c r="G23" s="315">
        <f t="shared" si="2"/>
        <v>12491</v>
      </c>
      <c r="H23" s="315">
        <f t="shared" si="2"/>
        <v>12491</v>
      </c>
      <c r="I23" s="316"/>
      <c r="J23" s="317">
        <f>J21+J22</f>
        <v>7894156.426999999</v>
      </c>
      <c r="K23" s="317">
        <f aca="true" t="shared" si="3" ref="K23:O23">K21+K22</f>
        <v>7615828.6</v>
      </c>
      <c r="L23" s="317">
        <f t="shared" si="3"/>
        <v>7627076.199999999</v>
      </c>
      <c r="M23" s="317">
        <f t="shared" si="3"/>
        <v>7707416.199999999</v>
      </c>
      <c r="N23" s="317">
        <f t="shared" si="3"/>
        <v>7707416.199999999</v>
      </c>
      <c r="O23" s="317">
        <f t="shared" si="3"/>
        <v>7707416.199999999</v>
      </c>
      <c r="P23" s="318">
        <v>112</v>
      </c>
      <c r="Q23" s="318">
        <f>K23/J23*100</f>
        <v>96.47425498121562</v>
      </c>
      <c r="R23" s="318">
        <f aca="true" t="shared" si="4" ref="R23:T23">L23/K23*100</f>
        <v>100.1476871472659</v>
      </c>
      <c r="S23" s="318">
        <f t="shared" si="4"/>
        <v>101.05335252845644</v>
      </c>
      <c r="T23" s="318">
        <f t="shared" si="4"/>
        <v>100</v>
      </c>
      <c r="U23" s="318">
        <f>O23/N23*100</f>
        <v>100</v>
      </c>
    </row>
    <row r="24" spans="1:21" ht="71.25" customHeight="1">
      <c r="A24" s="319" t="s">
        <v>262</v>
      </c>
      <c r="B24" s="304" t="s">
        <v>57</v>
      </c>
      <c r="C24" s="304" t="s">
        <v>57</v>
      </c>
      <c r="D24" s="304" t="s">
        <v>57</v>
      </c>
      <c r="E24" s="304" t="s">
        <v>57</v>
      </c>
      <c r="F24" s="304"/>
      <c r="G24" s="304" t="s">
        <v>57</v>
      </c>
      <c r="H24" s="304"/>
      <c r="I24" s="304" t="s">
        <v>57</v>
      </c>
      <c r="J24" s="306"/>
      <c r="K24" s="306"/>
      <c r="L24" s="306"/>
      <c r="M24" s="306"/>
      <c r="N24" s="306"/>
      <c r="O24" s="306"/>
      <c r="P24" s="306"/>
      <c r="Q24" s="306"/>
      <c r="R24" s="306"/>
      <c r="S24" s="306"/>
      <c r="T24" s="306"/>
      <c r="U24" s="306"/>
    </row>
    <row r="25" spans="1:21" ht="18.75">
      <c r="A25" s="320" t="s">
        <v>39</v>
      </c>
      <c r="B25" s="321" t="s">
        <v>57</v>
      </c>
      <c r="C25" s="304" t="s">
        <v>57</v>
      </c>
      <c r="D25" s="304" t="s">
        <v>57</v>
      </c>
      <c r="E25" s="304" t="s">
        <v>57</v>
      </c>
      <c r="F25" s="304"/>
      <c r="G25" s="304" t="s">
        <v>57</v>
      </c>
      <c r="H25" s="304"/>
      <c r="I25" s="305" t="s">
        <v>57</v>
      </c>
      <c r="J25" s="322">
        <f>J11+J23+J33</f>
        <v>42798753.662999995</v>
      </c>
      <c r="K25" s="322">
        <f>K11+K23+K33</f>
        <v>45537204.482</v>
      </c>
      <c r="L25" s="322">
        <f>L11+L23+L33</f>
        <v>46806392.400000006</v>
      </c>
      <c r="M25" s="322">
        <f>M11+M23+M33</f>
        <v>48562799.2</v>
      </c>
      <c r="N25" s="322">
        <f aca="true" t="shared" si="5" ref="N25:O25">N11+N23+N33</f>
        <v>49146654.2</v>
      </c>
      <c r="O25" s="322">
        <f t="shared" si="5"/>
        <v>49725034.2</v>
      </c>
      <c r="P25" s="307">
        <v>94</v>
      </c>
      <c r="Q25" s="307">
        <f>K25/J25*100</f>
        <v>106.39843589970572</v>
      </c>
      <c r="R25" s="307">
        <f aca="true" t="shared" si="6" ref="R25:T25">L25/K25*100</f>
        <v>102.78714500030782</v>
      </c>
      <c r="S25" s="307">
        <f t="shared" si="6"/>
        <v>103.75249343079045</v>
      </c>
      <c r="T25" s="307">
        <f t="shared" si="6"/>
        <v>101.20226801094283</v>
      </c>
      <c r="U25" s="308">
        <f>O25/N25*100</f>
        <v>101.17684511675262</v>
      </c>
    </row>
    <row r="26" spans="1:21" s="133" customFormat="1" ht="18.75">
      <c r="A26" s="448" t="s">
        <v>263</v>
      </c>
      <c r="B26" s="449"/>
      <c r="C26" s="449"/>
      <c r="D26" s="449"/>
      <c r="E26" s="449"/>
      <c r="F26" s="449"/>
      <c r="G26" s="449"/>
      <c r="H26" s="449"/>
      <c r="I26" s="449"/>
      <c r="J26" s="449"/>
      <c r="K26" s="449"/>
      <c r="L26" s="449"/>
      <c r="M26" s="449"/>
      <c r="N26" s="449"/>
      <c r="O26" s="449"/>
      <c r="P26" s="449"/>
      <c r="Q26" s="449"/>
      <c r="R26" s="449"/>
      <c r="S26" s="449"/>
      <c r="T26" s="449"/>
      <c r="U26" s="449"/>
    </row>
    <row r="27" spans="1:21" ht="18.75">
      <c r="A27" s="323" t="s">
        <v>42</v>
      </c>
      <c r="B27" s="324" t="s">
        <v>38</v>
      </c>
      <c r="C27" s="362">
        <v>15148.1</v>
      </c>
      <c r="D27" s="362">
        <v>27762.2</v>
      </c>
      <c r="E27" s="362">
        <v>30000</v>
      </c>
      <c r="F27" s="362">
        <v>30100</v>
      </c>
      <c r="G27" s="362">
        <v>30250</v>
      </c>
      <c r="H27" s="362">
        <v>30350</v>
      </c>
      <c r="I27" s="310">
        <v>109.5</v>
      </c>
      <c r="J27" s="325">
        <v>2825100</v>
      </c>
      <c r="K27" s="325">
        <f>D27*I27</f>
        <v>3039960.9</v>
      </c>
      <c r="L27" s="325">
        <f>F27*I27</f>
        <v>3295950</v>
      </c>
      <c r="M27" s="325">
        <f>F27*I27</f>
        <v>3295950</v>
      </c>
      <c r="N27" s="325">
        <f>G27*I27</f>
        <v>3312375</v>
      </c>
      <c r="O27" s="325">
        <f>H27*I27</f>
        <v>3323325</v>
      </c>
      <c r="P27" s="360"/>
      <c r="Q27" s="360"/>
      <c r="R27" s="360"/>
      <c r="S27" s="360"/>
      <c r="T27" s="360"/>
      <c r="U27" s="360"/>
    </row>
    <row r="28" spans="1:21" ht="18.75">
      <c r="A28" s="311" t="s">
        <v>43</v>
      </c>
      <c r="B28" s="298" t="s">
        <v>38</v>
      </c>
      <c r="C28" s="356">
        <v>5562.3</v>
      </c>
      <c r="D28" s="356">
        <v>9596.8</v>
      </c>
      <c r="E28" s="356">
        <v>9600</v>
      </c>
      <c r="F28" s="356">
        <v>9700</v>
      </c>
      <c r="G28" s="356">
        <v>9800</v>
      </c>
      <c r="H28" s="356">
        <v>9900</v>
      </c>
      <c r="I28" s="300">
        <v>315.2</v>
      </c>
      <c r="J28" s="325">
        <f>C28*I28</f>
        <v>1753236.96</v>
      </c>
      <c r="K28" s="312">
        <f>D28*I28</f>
        <v>3024911.36</v>
      </c>
      <c r="L28" s="312">
        <f>E28*I28</f>
        <v>3025920</v>
      </c>
      <c r="M28" s="312">
        <f>F28*I28</f>
        <v>3057440</v>
      </c>
      <c r="N28" s="312">
        <f>G28*I28</f>
        <v>3088960</v>
      </c>
      <c r="O28" s="312">
        <f>H28*I28</f>
        <v>3120480</v>
      </c>
      <c r="P28" s="361"/>
      <c r="Q28" s="361"/>
      <c r="R28" s="361"/>
      <c r="S28" s="361"/>
      <c r="T28" s="361"/>
      <c r="U28" s="361"/>
    </row>
    <row r="29" spans="1:21" ht="18.75">
      <c r="A29" s="311" t="s">
        <v>44</v>
      </c>
      <c r="B29" s="298" t="s">
        <v>38</v>
      </c>
      <c r="C29" s="356">
        <v>1900</v>
      </c>
      <c r="D29" s="356">
        <v>3537.8</v>
      </c>
      <c r="E29" s="356">
        <v>3537.8</v>
      </c>
      <c r="F29" s="356">
        <v>3600</v>
      </c>
      <c r="G29" s="356">
        <v>3650</v>
      </c>
      <c r="H29" s="356">
        <v>3700</v>
      </c>
      <c r="I29" s="300">
        <v>444</v>
      </c>
      <c r="J29" s="325">
        <f aca="true" t="shared" si="7" ref="J29:J31">C29*I29</f>
        <v>843600</v>
      </c>
      <c r="K29" s="312">
        <f aca="true" t="shared" si="8" ref="K29:K32">D29*I29</f>
        <v>1570783.2000000002</v>
      </c>
      <c r="L29" s="312">
        <f aca="true" t="shared" si="9" ref="L29:L32">E29*I29</f>
        <v>1570783.2000000002</v>
      </c>
      <c r="M29" s="312">
        <f aca="true" t="shared" si="10" ref="M29:M32">F29*I29</f>
        <v>1598400</v>
      </c>
      <c r="N29" s="312">
        <f aca="true" t="shared" si="11" ref="N29:N32">G29*I29</f>
        <v>1620600</v>
      </c>
      <c r="O29" s="312">
        <f aca="true" t="shared" si="12" ref="O29:O32">H29*I29</f>
        <v>1642800</v>
      </c>
      <c r="P29" s="361"/>
      <c r="Q29" s="361"/>
      <c r="R29" s="361"/>
      <c r="S29" s="361"/>
      <c r="T29" s="361"/>
      <c r="U29" s="361"/>
    </row>
    <row r="30" spans="1:21" ht="18.75">
      <c r="A30" s="311" t="s">
        <v>45</v>
      </c>
      <c r="B30" s="298" t="s">
        <v>38</v>
      </c>
      <c r="C30" s="356">
        <v>2413</v>
      </c>
      <c r="D30" s="356">
        <v>2322</v>
      </c>
      <c r="E30" s="356">
        <v>2700</v>
      </c>
      <c r="F30" s="356">
        <v>2750</v>
      </c>
      <c r="G30" s="356">
        <v>2800</v>
      </c>
      <c r="H30" s="356">
        <v>2850</v>
      </c>
      <c r="I30" s="300">
        <v>1500</v>
      </c>
      <c r="J30" s="325">
        <f t="shared" si="7"/>
        <v>3619500</v>
      </c>
      <c r="K30" s="312">
        <f t="shared" si="8"/>
        <v>3483000</v>
      </c>
      <c r="L30" s="312">
        <f t="shared" si="9"/>
        <v>4050000</v>
      </c>
      <c r="M30" s="312">
        <f t="shared" si="10"/>
        <v>4125000</v>
      </c>
      <c r="N30" s="312">
        <f t="shared" si="11"/>
        <v>4200000</v>
      </c>
      <c r="O30" s="312">
        <f t="shared" si="12"/>
        <v>4275000</v>
      </c>
      <c r="P30" s="361"/>
      <c r="Q30" s="361"/>
      <c r="R30" s="361"/>
      <c r="S30" s="361"/>
      <c r="T30" s="361"/>
      <c r="U30" s="361"/>
    </row>
    <row r="31" spans="1:21" ht="18.75">
      <c r="A31" s="311" t="s">
        <v>46</v>
      </c>
      <c r="B31" s="298" t="s">
        <v>38</v>
      </c>
      <c r="C31" s="356">
        <v>16281</v>
      </c>
      <c r="D31" s="356">
        <v>16539</v>
      </c>
      <c r="E31" s="356">
        <v>18000</v>
      </c>
      <c r="F31" s="356">
        <v>18500</v>
      </c>
      <c r="G31" s="356">
        <v>19000</v>
      </c>
      <c r="H31" s="356">
        <v>19500</v>
      </c>
      <c r="I31" s="300">
        <v>296.3</v>
      </c>
      <c r="J31" s="325">
        <f t="shared" si="7"/>
        <v>4824060.3</v>
      </c>
      <c r="K31" s="312">
        <f t="shared" si="8"/>
        <v>4900505.7</v>
      </c>
      <c r="L31" s="312">
        <f t="shared" si="9"/>
        <v>5333400</v>
      </c>
      <c r="M31" s="312">
        <f t="shared" si="10"/>
        <v>5481550</v>
      </c>
      <c r="N31" s="312">
        <f t="shared" si="11"/>
        <v>5629700</v>
      </c>
      <c r="O31" s="312">
        <f t="shared" si="12"/>
        <v>5777850</v>
      </c>
      <c r="P31" s="361"/>
      <c r="Q31" s="361"/>
      <c r="R31" s="361"/>
      <c r="S31" s="361"/>
      <c r="T31" s="361"/>
      <c r="U31" s="361"/>
    </row>
    <row r="32" spans="1:21" ht="18.75">
      <c r="A32" s="311" t="s">
        <v>47</v>
      </c>
      <c r="B32" s="298" t="s">
        <v>40</v>
      </c>
      <c r="C32" s="356">
        <v>231443</v>
      </c>
      <c r="D32" s="356">
        <v>241036</v>
      </c>
      <c r="E32" s="356">
        <v>241050</v>
      </c>
      <c r="F32" s="356">
        <v>256400</v>
      </c>
      <c r="G32" s="356">
        <v>259600</v>
      </c>
      <c r="H32" s="356">
        <v>262800</v>
      </c>
      <c r="I32" s="300">
        <v>90.8</v>
      </c>
      <c r="J32" s="325">
        <f>C32*I32</f>
        <v>21015024.4</v>
      </c>
      <c r="K32" s="312">
        <f t="shared" si="8"/>
        <v>21886068.8</v>
      </c>
      <c r="L32" s="312">
        <f t="shared" si="9"/>
        <v>21887340</v>
      </c>
      <c r="M32" s="312">
        <f t="shared" si="10"/>
        <v>23281120</v>
      </c>
      <c r="N32" s="312">
        <f t="shared" si="11"/>
        <v>23571680</v>
      </c>
      <c r="O32" s="312">
        <f t="shared" si="12"/>
        <v>23862240</v>
      </c>
      <c r="P32" s="361"/>
      <c r="Q32" s="361"/>
      <c r="R32" s="361"/>
      <c r="S32" s="361"/>
      <c r="T32" s="361"/>
      <c r="U32" s="361"/>
    </row>
    <row r="33" spans="1:21" ht="18.75">
      <c r="A33" s="320" t="s">
        <v>39</v>
      </c>
      <c r="B33" s="321" t="s">
        <v>57</v>
      </c>
      <c r="C33" s="304"/>
      <c r="D33" s="304"/>
      <c r="E33" s="304"/>
      <c r="F33" s="304"/>
      <c r="G33" s="304" t="s">
        <v>57</v>
      </c>
      <c r="H33" s="304"/>
      <c r="I33" s="305" t="s">
        <v>57</v>
      </c>
      <c r="J33" s="326">
        <f>SUM(J27:J32)</f>
        <v>34880521.66</v>
      </c>
      <c r="K33" s="326">
        <f aca="true" t="shared" si="13" ref="K33:O33">SUM(K27:K32)</f>
        <v>37905229.96</v>
      </c>
      <c r="L33" s="326">
        <f t="shared" si="13"/>
        <v>39163393.2</v>
      </c>
      <c r="M33" s="326">
        <f t="shared" si="13"/>
        <v>40839460</v>
      </c>
      <c r="N33" s="326">
        <f t="shared" si="13"/>
        <v>41423315</v>
      </c>
      <c r="O33" s="326">
        <f t="shared" si="13"/>
        <v>42001695</v>
      </c>
      <c r="P33" s="327">
        <v>90</v>
      </c>
      <c r="Q33" s="328">
        <f>K33/J33*100</f>
        <v>108.6716257557256</v>
      </c>
      <c r="R33" s="328">
        <f aca="true" t="shared" si="14" ref="R33">L33/K33*100</f>
        <v>103.31923389286305</v>
      </c>
      <c r="S33" s="328">
        <f>M33/L33*100</f>
        <v>104.27967717567435</v>
      </c>
      <c r="T33" s="328">
        <f>N33/M33*100</f>
        <v>101.429634476068</v>
      </c>
      <c r="U33" s="328">
        <f>O33/N33*100</f>
        <v>101.39626681254266</v>
      </c>
    </row>
    <row r="34" spans="1:21" ht="26.25">
      <c r="A34" s="443" t="s">
        <v>59</v>
      </c>
      <c r="B34" s="444"/>
      <c r="C34" s="444"/>
      <c r="D34" s="444"/>
      <c r="E34" s="444"/>
      <c r="F34" s="444"/>
      <c r="G34" s="444"/>
      <c r="H34" s="444"/>
      <c r="I34" s="444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</row>
    <row r="35" spans="1:21" ht="26.25">
      <c r="A35" s="11" t="s">
        <v>265</v>
      </c>
      <c r="B35" s="25"/>
      <c r="C35" s="12"/>
      <c r="D35" s="12"/>
      <c r="E35" s="12"/>
      <c r="F35" s="12"/>
      <c r="G35" s="12"/>
      <c r="H35" s="12"/>
      <c r="I35" s="29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</row>
    <row r="36" spans="1:20" ht="57.75" customHeight="1">
      <c r="A36" s="442" t="s">
        <v>61</v>
      </c>
      <c r="B36" s="442"/>
      <c r="C36" s="442"/>
      <c r="D36" s="442"/>
      <c r="E36" s="442"/>
      <c r="F36" s="442"/>
      <c r="G36" s="442"/>
      <c r="H36" s="442"/>
      <c r="I36" s="442"/>
      <c r="J36" s="442"/>
      <c r="K36" s="442"/>
      <c r="L36" s="442"/>
      <c r="M36" s="442"/>
      <c r="N36" s="442"/>
      <c r="O36" s="442"/>
      <c r="P36" s="442"/>
      <c r="Q36" s="442"/>
      <c r="R36" s="442"/>
      <c r="S36" s="442"/>
      <c r="T36" s="162"/>
    </row>
    <row r="37" spans="1:20" ht="20.25">
      <c r="A37" s="10"/>
      <c r="B37" s="26"/>
      <c r="C37" s="6"/>
      <c r="D37" s="6"/>
      <c r="E37" s="6"/>
      <c r="F37" s="6"/>
      <c r="G37" s="6"/>
      <c r="H37" s="6"/>
      <c r="I37" s="30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</row>
    <row r="38" spans="1:20" ht="20.25">
      <c r="A38" s="6"/>
      <c r="B38" s="26"/>
      <c r="C38" s="6"/>
      <c r="D38" s="6"/>
      <c r="E38" s="6"/>
      <c r="F38" s="6"/>
      <c r="G38" s="6"/>
      <c r="H38" s="6"/>
      <c r="I38" s="30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</row>
    <row r="39" spans="1:20" ht="20.25">
      <c r="A39" s="6"/>
      <c r="B39" s="26"/>
      <c r="C39" s="6"/>
      <c r="D39" s="6"/>
      <c r="E39" s="6"/>
      <c r="F39" s="6"/>
      <c r="G39" s="6"/>
      <c r="H39" s="6"/>
      <c r="I39" s="30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</row>
    <row r="40" spans="1:20" ht="20.25">
      <c r="A40" s="6"/>
      <c r="B40" s="26"/>
      <c r="C40" s="6"/>
      <c r="D40" s="6"/>
      <c r="E40" s="6"/>
      <c r="F40" s="6"/>
      <c r="G40" s="6"/>
      <c r="H40" s="6"/>
      <c r="I40" s="30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</row>
    <row r="41" spans="1:20" ht="20.25">
      <c r="A41" s="6"/>
      <c r="B41" s="26"/>
      <c r="C41" s="6"/>
      <c r="D41" s="6"/>
      <c r="E41" s="6"/>
      <c r="F41" s="6"/>
      <c r="G41" s="6"/>
      <c r="H41" s="6"/>
      <c r="I41" s="30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</row>
    <row r="42" spans="1:20" ht="20.25">
      <c r="A42" s="6"/>
      <c r="B42" s="26"/>
      <c r="C42" s="6"/>
      <c r="D42" s="6"/>
      <c r="E42" s="6"/>
      <c r="F42" s="6"/>
      <c r="G42" s="6"/>
      <c r="H42" s="6"/>
      <c r="I42" s="30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</row>
    <row r="43" spans="1:20" ht="20.25">
      <c r="A43" s="6"/>
      <c r="B43" s="26"/>
      <c r="C43" s="6"/>
      <c r="D43" s="6"/>
      <c r="E43" s="6"/>
      <c r="F43" s="6"/>
      <c r="G43" s="6"/>
      <c r="H43" s="6"/>
      <c r="I43" s="30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</row>
    <row r="44" spans="1:20" ht="20.25">
      <c r="A44" s="6"/>
      <c r="B44" s="26"/>
      <c r="C44" s="6"/>
      <c r="D44" s="6"/>
      <c r="E44" s="6"/>
      <c r="F44" s="6"/>
      <c r="G44" s="6"/>
      <c r="H44" s="6"/>
      <c r="I44" s="30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</row>
    <row r="45" spans="1:9" ht="12.75">
      <c r="A45" s="8"/>
      <c r="B45" s="27"/>
      <c r="C45" s="8"/>
      <c r="D45" s="8"/>
      <c r="E45" s="8"/>
      <c r="F45" s="8"/>
      <c r="G45" s="8"/>
      <c r="H45" s="8"/>
      <c r="I45" s="31"/>
    </row>
    <row r="46" spans="1:9" ht="12.75">
      <c r="A46" s="8"/>
      <c r="B46" s="27"/>
      <c r="C46" s="8"/>
      <c r="D46" s="8"/>
      <c r="E46" s="8"/>
      <c r="F46" s="8"/>
      <c r="G46" s="8"/>
      <c r="H46" s="8"/>
      <c r="I46" s="31"/>
    </row>
    <row r="47" spans="1:9" ht="12.75">
      <c r="A47" s="8"/>
      <c r="B47" s="27"/>
      <c r="C47" s="8"/>
      <c r="D47" s="8"/>
      <c r="E47" s="8"/>
      <c r="F47" s="8"/>
      <c r="G47" s="8"/>
      <c r="H47" s="8"/>
      <c r="I47" s="31"/>
    </row>
    <row r="48" spans="1:9" ht="12.75">
      <c r="A48" s="8"/>
      <c r="B48" s="27"/>
      <c r="C48" s="8"/>
      <c r="D48" s="8"/>
      <c r="E48" s="8"/>
      <c r="F48" s="8"/>
      <c r="G48" s="8"/>
      <c r="H48" s="8"/>
      <c r="I48" s="31"/>
    </row>
    <row r="49" spans="1:9" ht="12.75">
      <c r="A49" s="8"/>
      <c r="B49" s="27"/>
      <c r="C49" s="8"/>
      <c r="D49" s="8"/>
      <c r="E49" s="8"/>
      <c r="F49" s="8"/>
      <c r="G49" s="8"/>
      <c r="H49" s="8"/>
      <c r="I49" s="31"/>
    </row>
    <row r="50" spans="1:9" ht="12.75">
      <c r="A50" s="8"/>
      <c r="B50" s="27"/>
      <c r="C50" s="8"/>
      <c r="D50" s="8"/>
      <c r="E50" s="8"/>
      <c r="F50" s="8"/>
      <c r="G50" s="8"/>
      <c r="H50" s="8"/>
      <c r="I50" s="31"/>
    </row>
    <row r="51" spans="1:9" ht="12.75">
      <c r="A51" s="8"/>
      <c r="B51" s="27"/>
      <c r="C51" s="8"/>
      <c r="D51" s="8"/>
      <c r="E51" s="8"/>
      <c r="F51" s="8"/>
      <c r="G51" s="8"/>
      <c r="H51" s="8"/>
      <c r="I51" s="31"/>
    </row>
  </sheetData>
  <mergeCells count="14">
    <mergeCell ref="A8:U8"/>
    <mergeCell ref="A15:U15"/>
    <mergeCell ref="A36:S36"/>
    <mergeCell ref="A34:I34"/>
    <mergeCell ref="A9:U9"/>
    <mergeCell ref="A26:U26"/>
    <mergeCell ref="N1:U1"/>
    <mergeCell ref="B5:H5"/>
    <mergeCell ref="J5:O5"/>
    <mergeCell ref="A2:S2"/>
    <mergeCell ref="A3:S3"/>
    <mergeCell ref="A5:A6"/>
    <mergeCell ref="I5:I6"/>
    <mergeCell ref="P5:U5"/>
  </mergeCells>
  <printOptions horizontalCentered="1"/>
  <pageMargins left="0.3937007874015748" right="0.3937007874015748" top="0.3937007874015748" bottom="0.3937007874015748" header="0" footer="0"/>
  <pageSetup fitToHeight="0" fitToWidth="0" horizontalDpi="600" verticalDpi="600" orientation="landscape" paperSize="9" scale="37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</sheetPr>
  <dimension ref="A1:J267"/>
  <sheetViews>
    <sheetView view="pageBreakPreview" zoomScale="75" zoomScaleSheetLayoutView="75" workbookViewId="0" topLeftCell="A1">
      <selection activeCell="L49" sqref="L49"/>
    </sheetView>
  </sheetViews>
  <sheetFormatPr defaultColWidth="9.125" defaultRowHeight="12.75"/>
  <cols>
    <col min="1" max="1" width="42.75390625" style="103" customWidth="1"/>
    <col min="2" max="2" width="9.25390625" style="103" customWidth="1"/>
    <col min="3" max="5" width="14.75390625" style="76" customWidth="1"/>
    <col min="6" max="6" width="15.75390625" style="76" customWidth="1"/>
    <col min="7" max="7" width="12.25390625" style="76" customWidth="1"/>
    <col min="8" max="8" width="13.375" style="76" customWidth="1"/>
    <col min="9" max="9" width="13.625" style="76" customWidth="1"/>
    <col min="10" max="10" width="14.75390625" style="76" customWidth="1"/>
    <col min="11" max="16384" width="9.125" style="76" customWidth="1"/>
  </cols>
  <sheetData>
    <row r="1" spans="1:10" ht="15.75">
      <c r="A1" s="74"/>
      <c r="B1" s="74"/>
      <c r="C1" s="75"/>
      <c r="D1" s="75"/>
      <c r="E1" s="75"/>
      <c r="F1" s="486" t="s">
        <v>96</v>
      </c>
      <c r="G1" s="486"/>
      <c r="H1" s="486"/>
      <c r="I1" s="486"/>
      <c r="J1" s="159"/>
    </row>
    <row r="2" spans="1:10" ht="24.75" customHeight="1">
      <c r="A2" s="459" t="s">
        <v>97</v>
      </c>
      <c r="B2" s="459"/>
      <c r="C2" s="459"/>
      <c r="D2" s="459"/>
      <c r="E2" s="459"/>
      <c r="F2" s="459"/>
      <c r="G2" s="459"/>
      <c r="H2" s="459"/>
      <c r="I2" s="459"/>
      <c r="J2" s="459"/>
    </row>
    <row r="3" spans="1:10" ht="14.25" customHeight="1">
      <c r="A3" s="493" t="s">
        <v>98</v>
      </c>
      <c r="B3" s="493"/>
      <c r="C3" s="493"/>
      <c r="D3" s="493"/>
      <c r="E3" s="493"/>
      <c r="F3" s="493"/>
      <c r="G3" s="493"/>
      <c r="H3" s="493"/>
      <c r="I3" s="493"/>
      <c r="J3" s="493"/>
    </row>
    <row r="4" spans="1:8" ht="14.25" customHeight="1">
      <c r="A4" s="77"/>
      <c r="B4" s="77"/>
      <c r="C4" s="77"/>
      <c r="D4" s="77"/>
      <c r="E4" s="77"/>
      <c r="F4" s="77"/>
      <c r="G4" s="77"/>
      <c r="H4" s="77"/>
    </row>
    <row r="5" spans="1:10" ht="7.5" customHeight="1">
      <c r="A5" s="494" t="s">
        <v>99</v>
      </c>
      <c r="B5" s="494"/>
      <c r="C5" s="494"/>
      <c r="D5" s="494"/>
      <c r="E5" s="494"/>
      <c r="F5" s="494"/>
      <c r="G5" s="494"/>
      <c r="H5" s="494"/>
      <c r="I5" s="494"/>
      <c r="J5" s="494"/>
    </row>
    <row r="6" spans="1:10" ht="15.75">
      <c r="A6" s="493" t="s">
        <v>100</v>
      </c>
      <c r="B6" s="493"/>
      <c r="C6" s="493"/>
      <c r="D6" s="493"/>
      <c r="E6" s="493"/>
      <c r="F6" s="493"/>
      <c r="G6" s="493"/>
      <c r="H6" s="493"/>
      <c r="I6" s="493"/>
      <c r="J6" s="493"/>
    </row>
    <row r="7" spans="1:8" ht="13.5" thickBot="1">
      <c r="A7" s="492"/>
      <c r="B7" s="492"/>
      <c r="C7" s="492"/>
      <c r="D7" s="492"/>
      <c r="E7" s="492"/>
      <c r="F7" s="492"/>
      <c r="G7" s="492"/>
      <c r="H7" s="492"/>
    </row>
    <row r="8" spans="1:9" ht="18.75" customHeight="1">
      <c r="A8" s="504" t="s">
        <v>101</v>
      </c>
      <c r="B8" s="472" t="s">
        <v>102</v>
      </c>
      <c r="C8" s="480" t="s">
        <v>279</v>
      </c>
      <c r="D8" s="480" t="s">
        <v>284</v>
      </c>
      <c r="E8" s="480" t="s">
        <v>285</v>
      </c>
      <c r="F8" s="475" t="s">
        <v>103</v>
      </c>
      <c r="G8" s="476"/>
      <c r="H8" s="476"/>
      <c r="I8" s="477"/>
    </row>
    <row r="9" spans="1:9" ht="18.75" customHeight="1">
      <c r="A9" s="505"/>
      <c r="B9" s="473"/>
      <c r="C9" s="473"/>
      <c r="D9" s="473"/>
      <c r="E9" s="473"/>
      <c r="F9" s="484" t="s">
        <v>269</v>
      </c>
      <c r="G9" s="485"/>
      <c r="H9" s="478" t="s">
        <v>270</v>
      </c>
      <c r="I9" s="482" t="s">
        <v>281</v>
      </c>
    </row>
    <row r="10" spans="1:9" ht="16.5" customHeight="1" thickBot="1">
      <c r="A10" s="506"/>
      <c r="B10" s="474"/>
      <c r="C10" s="481"/>
      <c r="D10" s="481"/>
      <c r="E10" s="481"/>
      <c r="F10" s="154" t="s">
        <v>62</v>
      </c>
      <c r="G10" s="155" t="s">
        <v>7</v>
      </c>
      <c r="H10" s="479"/>
      <c r="I10" s="483"/>
    </row>
    <row r="11" spans="1:9" ht="31.5" customHeight="1">
      <c r="A11" s="79" t="s">
        <v>130</v>
      </c>
      <c r="B11" s="80" t="s">
        <v>15</v>
      </c>
      <c r="C11" s="81"/>
      <c r="D11" s="81"/>
      <c r="E11" s="81"/>
      <c r="F11" s="81"/>
      <c r="G11" s="82"/>
      <c r="H11" s="83"/>
      <c r="I11" s="82"/>
    </row>
    <row r="12" spans="1:9" ht="33" customHeight="1">
      <c r="A12" s="84" t="s">
        <v>131</v>
      </c>
      <c r="B12" s="85" t="s">
        <v>15</v>
      </c>
      <c r="C12" s="86"/>
      <c r="D12" s="86"/>
      <c r="E12" s="86"/>
      <c r="F12" s="86"/>
      <c r="G12" s="87"/>
      <c r="H12" s="86"/>
      <c r="I12" s="87"/>
    </row>
    <row r="13" spans="1:9" ht="36.75" customHeight="1">
      <c r="A13" s="84" t="s">
        <v>104</v>
      </c>
      <c r="B13" s="85" t="s">
        <v>105</v>
      </c>
      <c r="C13" s="88"/>
      <c r="D13" s="88"/>
      <c r="E13" s="88"/>
      <c r="F13" s="88"/>
      <c r="G13" s="89"/>
      <c r="H13" s="88"/>
      <c r="I13" s="89"/>
    </row>
    <row r="14" spans="1:9" ht="36" customHeight="1">
      <c r="A14" s="84" t="s">
        <v>106</v>
      </c>
      <c r="B14" s="85" t="s">
        <v>105</v>
      </c>
      <c r="C14" s="88"/>
      <c r="D14" s="88"/>
      <c r="E14" s="88"/>
      <c r="F14" s="88"/>
      <c r="G14" s="89"/>
      <c r="H14" s="88"/>
      <c r="I14" s="89"/>
    </row>
    <row r="15" spans="1:9" ht="41.25" customHeight="1">
      <c r="A15" s="84" t="s">
        <v>107</v>
      </c>
      <c r="B15" s="85" t="s">
        <v>105</v>
      </c>
      <c r="C15" s="86"/>
      <c r="D15" s="86"/>
      <c r="E15" s="86"/>
      <c r="F15" s="86"/>
      <c r="G15" s="87"/>
      <c r="H15" s="86"/>
      <c r="I15" s="87"/>
    </row>
    <row r="16" spans="1:9" ht="35.25" customHeight="1">
      <c r="A16" s="90" t="s">
        <v>108</v>
      </c>
      <c r="B16" s="85" t="s">
        <v>15</v>
      </c>
      <c r="C16" s="86"/>
      <c r="D16" s="86"/>
      <c r="E16" s="86"/>
      <c r="F16" s="86"/>
      <c r="G16" s="87"/>
      <c r="H16" s="86"/>
      <c r="I16" s="87"/>
    </row>
    <row r="17" spans="1:9" ht="36.75" customHeight="1">
      <c r="A17" s="84" t="s">
        <v>109</v>
      </c>
      <c r="B17" s="85" t="s">
        <v>105</v>
      </c>
      <c r="C17" s="86"/>
      <c r="D17" s="86"/>
      <c r="E17" s="86"/>
      <c r="F17" s="86"/>
      <c r="G17" s="87"/>
      <c r="H17" s="86"/>
      <c r="I17" s="87"/>
    </row>
    <row r="18" spans="1:9" ht="43.5" customHeight="1">
      <c r="A18" s="84" t="s">
        <v>110</v>
      </c>
      <c r="B18" s="85" t="s">
        <v>105</v>
      </c>
      <c r="C18" s="86"/>
      <c r="D18" s="86"/>
      <c r="E18" s="86"/>
      <c r="F18" s="86"/>
      <c r="G18" s="87"/>
      <c r="H18" s="86"/>
      <c r="I18" s="87"/>
    </row>
    <row r="19" spans="1:9" ht="34.5" customHeight="1">
      <c r="A19" s="84" t="s">
        <v>111</v>
      </c>
      <c r="B19" s="85" t="s">
        <v>16</v>
      </c>
      <c r="C19" s="86"/>
      <c r="D19" s="86"/>
      <c r="E19" s="86"/>
      <c r="F19" s="86"/>
      <c r="G19" s="87"/>
      <c r="H19" s="86"/>
      <c r="I19" s="87"/>
    </row>
    <row r="20" spans="1:9" ht="30.75" customHeight="1">
      <c r="A20" s="84" t="s">
        <v>112</v>
      </c>
      <c r="B20" s="85"/>
      <c r="C20" s="86"/>
      <c r="D20" s="86"/>
      <c r="E20" s="86"/>
      <c r="F20" s="86"/>
      <c r="G20" s="87"/>
      <c r="H20" s="86"/>
      <c r="I20" s="87"/>
    </row>
    <row r="21" spans="1:9" ht="15.75">
      <c r="A21" s="90" t="s">
        <v>113</v>
      </c>
      <c r="B21" s="85" t="s">
        <v>15</v>
      </c>
      <c r="C21" s="86"/>
      <c r="D21" s="86"/>
      <c r="E21" s="86"/>
      <c r="F21" s="86"/>
      <c r="G21" s="87"/>
      <c r="H21" s="86"/>
      <c r="I21" s="87"/>
    </row>
    <row r="22" spans="1:9" ht="15.75">
      <c r="A22" s="90" t="s">
        <v>114</v>
      </c>
      <c r="B22" s="85" t="s">
        <v>15</v>
      </c>
      <c r="C22" s="86"/>
      <c r="D22" s="86"/>
      <c r="E22" s="86"/>
      <c r="F22" s="86"/>
      <c r="G22" s="87"/>
      <c r="H22" s="86"/>
      <c r="I22" s="87"/>
    </row>
    <row r="23" spans="1:9" ht="15.75">
      <c r="A23" s="90" t="s">
        <v>115</v>
      </c>
      <c r="B23" s="85" t="s">
        <v>15</v>
      </c>
      <c r="C23" s="86"/>
      <c r="D23" s="86"/>
      <c r="E23" s="86"/>
      <c r="F23" s="86"/>
      <c r="G23" s="87"/>
      <c r="H23" s="86"/>
      <c r="I23" s="87"/>
    </row>
    <row r="24" spans="1:9" ht="15.75">
      <c r="A24" s="90" t="s">
        <v>116</v>
      </c>
      <c r="B24" s="85" t="s">
        <v>15</v>
      </c>
      <c r="C24" s="86"/>
      <c r="D24" s="86"/>
      <c r="E24" s="86"/>
      <c r="F24" s="86"/>
      <c r="G24" s="87"/>
      <c r="H24" s="86"/>
      <c r="I24" s="87"/>
    </row>
    <row r="25" spans="1:9" ht="34.5" customHeight="1">
      <c r="A25" s="84" t="s">
        <v>117</v>
      </c>
      <c r="B25" s="85"/>
      <c r="C25" s="86"/>
      <c r="D25" s="86"/>
      <c r="E25" s="86"/>
      <c r="F25" s="86"/>
      <c r="G25" s="87"/>
      <c r="H25" s="86"/>
      <c r="I25" s="87"/>
    </row>
    <row r="26" spans="1:9" ht="31.5">
      <c r="A26" s="91" t="s">
        <v>118</v>
      </c>
      <c r="B26" s="85" t="s">
        <v>105</v>
      </c>
      <c r="C26" s="86"/>
      <c r="D26" s="86"/>
      <c r="E26" s="86"/>
      <c r="F26" s="86"/>
      <c r="G26" s="87"/>
      <c r="H26" s="86"/>
      <c r="I26" s="87"/>
    </row>
    <row r="27" spans="1:9" ht="31.5">
      <c r="A27" s="91" t="s">
        <v>119</v>
      </c>
      <c r="B27" s="85" t="s">
        <v>105</v>
      </c>
      <c r="C27" s="86"/>
      <c r="D27" s="86"/>
      <c r="E27" s="86"/>
      <c r="F27" s="86"/>
      <c r="G27" s="87"/>
      <c r="H27" s="86"/>
      <c r="I27" s="87"/>
    </row>
    <row r="28" spans="1:9" ht="31.5">
      <c r="A28" s="90" t="s">
        <v>120</v>
      </c>
      <c r="B28" s="85" t="s">
        <v>105</v>
      </c>
      <c r="C28" s="86"/>
      <c r="D28" s="86"/>
      <c r="E28" s="86"/>
      <c r="F28" s="86"/>
      <c r="G28" s="87"/>
      <c r="H28" s="86"/>
      <c r="I28" s="87"/>
    </row>
    <row r="29" spans="1:9" ht="31.5">
      <c r="A29" s="91" t="s">
        <v>118</v>
      </c>
      <c r="B29" s="85" t="s">
        <v>105</v>
      </c>
      <c r="C29" s="86"/>
      <c r="D29" s="86"/>
      <c r="E29" s="86"/>
      <c r="F29" s="86"/>
      <c r="G29" s="87"/>
      <c r="H29" s="86"/>
      <c r="I29" s="87"/>
    </row>
    <row r="30" spans="1:9" ht="31.5">
      <c r="A30" s="91" t="s">
        <v>119</v>
      </c>
      <c r="B30" s="85" t="s">
        <v>105</v>
      </c>
      <c r="C30" s="86"/>
      <c r="D30" s="86"/>
      <c r="E30" s="86"/>
      <c r="F30" s="86"/>
      <c r="G30" s="87"/>
      <c r="H30" s="86"/>
      <c r="I30" s="87"/>
    </row>
    <row r="31" spans="1:9" ht="33" customHeight="1">
      <c r="A31" s="84" t="s">
        <v>121</v>
      </c>
      <c r="B31" s="85" t="s">
        <v>105</v>
      </c>
      <c r="C31" s="86"/>
      <c r="D31" s="86"/>
      <c r="E31" s="86"/>
      <c r="F31" s="86"/>
      <c r="G31" s="87"/>
      <c r="H31" s="86"/>
      <c r="I31" s="87"/>
    </row>
    <row r="32" spans="1:9" ht="15.75">
      <c r="A32" s="90" t="s">
        <v>122</v>
      </c>
      <c r="B32" s="85"/>
      <c r="C32" s="86"/>
      <c r="D32" s="86"/>
      <c r="E32" s="86"/>
      <c r="F32" s="86"/>
      <c r="G32" s="87"/>
      <c r="H32" s="86"/>
      <c r="I32" s="87"/>
    </row>
    <row r="33" spans="1:9" ht="31.5">
      <c r="A33" s="91" t="s">
        <v>0</v>
      </c>
      <c r="B33" s="85" t="s">
        <v>105</v>
      </c>
      <c r="C33" s="86"/>
      <c r="D33" s="86"/>
      <c r="E33" s="86"/>
      <c r="F33" s="86"/>
      <c r="G33" s="87"/>
      <c r="H33" s="86"/>
      <c r="I33" s="87"/>
    </row>
    <row r="34" spans="1:9" ht="31.5">
      <c r="A34" s="91" t="s">
        <v>1</v>
      </c>
      <c r="B34" s="85" t="s">
        <v>105</v>
      </c>
      <c r="C34" s="86"/>
      <c r="D34" s="86"/>
      <c r="E34" s="86"/>
      <c r="F34" s="86"/>
      <c r="G34" s="87"/>
      <c r="H34" s="86"/>
      <c r="I34" s="87"/>
    </row>
    <row r="35" spans="1:9" ht="31.5">
      <c r="A35" s="91" t="s">
        <v>123</v>
      </c>
      <c r="B35" s="85" t="s">
        <v>105</v>
      </c>
      <c r="C35" s="86"/>
      <c r="D35" s="86"/>
      <c r="E35" s="86"/>
      <c r="F35" s="86"/>
      <c r="G35" s="87"/>
      <c r="H35" s="86"/>
      <c r="I35" s="87"/>
    </row>
    <row r="36" spans="1:9" ht="32.25" customHeight="1">
      <c r="A36" s="84" t="s">
        <v>124</v>
      </c>
      <c r="B36" s="85" t="s">
        <v>125</v>
      </c>
      <c r="C36" s="88"/>
      <c r="D36" s="88"/>
      <c r="E36" s="88"/>
      <c r="F36" s="88"/>
      <c r="G36" s="89"/>
      <c r="H36" s="88"/>
      <c r="I36" s="89"/>
    </row>
    <row r="37" spans="1:9" ht="32.25" customHeight="1">
      <c r="A37" s="84" t="s">
        <v>132</v>
      </c>
      <c r="B37" s="85" t="s">
        <v>27</v>
      </c>
      <c r="C37" s="88"/>
      <c r="D37" s="88"/>
      <c r="E37" s="88"/>
      <c r="F37" s="88"/>
      <c r="G37" s="89"/>
      <c r="H37" s="88"/>
      <c r="I37" s="89"/>
    </row>
    <row r="38" spans="1:9" ht="34.5" customHeight="1">
      <c r="A38" s="84" t="s">
        <v>32</v>
      </c>
      <c r="B38" s="85" t="s">
        <v>105</v>
      </c>
      <c r="C38" s="88"/>
      <c r="D38" s="88"/>
      <c r="E38" s="88"/>
      <c r="F38" s="88"/>
      <c r="G38" s="89"/>
      <c r="H38" s="88"/>
      <c r="I38" s="89"/>
    </row>
    <row r="39" spans="1:9" ht="34.5" customHeight="1" thickBot="1">
      <c r="A39" s="92" t="s">
        <v>126</v>
      </c>
      <c r="B39" s="93" t="s">
        <v>105</v>
      </c>
      <c r="C39" s="94"/>
      <c r="D39" s="94"/>
      <c r="E39" s="94"/>
      <c r="F39" s="94"/>
      <c r="G39" s="95"/>
      <c r="H39" s="94"/>
      <c r="I39" s="95"/>
    </row>
    <row r="40" spans="1:10" ht="13.5" customHeight="1">
      <c r="A40" s="96"/>
      <c r="B40" s="77"/>
      <c r="C40" s="97"/>
      <c r="D40" s="97"/>
      <c r="E40" s="97"/>
      <c r="F40" s="97"/>
      <c r="G40" s="97"/>
      <c r="H40" s="97"/>
      <c r="I40" s="97"/>
      <c r="J40" s="97"/>
    </row>
    <row r="41" spans="1:10" ht="19.5" customHeight="1" thickBot="1">
      <c r="A41" s="98"/>
      <c r="B41" s="99"/>
      <c r="C41" s="75"/>
      <c r="D41" s="75"/>
      <c r="E41" s="75"/>
      <c r="F41" s="75"/>
      <c r="G41" s="75"/>
      <c r="H41" s="75"/>
      <c r="I41" s="75"/>
      <c r="J41" s="75"/>
    </row>
    <row r="42" spans="1:9" ht="15.75" customHeight="1">
      <c r="A42" s="495" t="s">
        <v>127</v>
      </c>
      <c r="B42" s="498" t="s">
        <v>102</v>
      </c>
      <c r="C42" s="489" t="s">
        <v>279</v>
      </c>
      <c r="D42" s="489" t="s">
        <v>284</v>
      </c>
      <c r="E42" s="489" t="s">
        <v>285</v>
      </c>
      <c r="F42" s="487" t="s">
        <v>103</v>
      </c>
      <c r="G42" s="471"/>
      <c r="H42" s="471"/>
      <c r="I42" s="488"/>
    </row>
    <row r="43" spans="1:9" ht="15.75" customHeight="1">
      <c r="A43" s="496"/>
      <c r="B43" s="490"/>
      <c r="C43" s="490"/>
      <c r="D43" s="490"/>
      <c r="E43" s="490"/>
      <c r="F43" s="502" t="s">
        <v>269</v>
      </c>
      <c r="G43" s="503"/>
      <c r="H43" s="500" t="s">
        <v>270</v>
      </c>
      <c r="I43" s="501" t="s">
        <v>281</v>
      </c>
    </row>
    <row r="44" spans="1:9" ht="18.75" customHeight="1" thickBot="1">
      <c r="A44" s="497"/>
      <c r="B44" s="499"/>
      <c r="C44" s="491"/>
      <c r="D44" s="491"/>
      <c r="E44" s="491"/>
      <c r="F44" s="140" t="s">
        <v>62</v>
      </c>
      <c r="G44" s="78" t="s">
        <v>7</v>
      </c>
      <c r="H44" s="463"/>
      <c r="I44" s="469"/>
    </row>
    <row r="45" spans="1:9" ht="31.5">
      <c r="A45" s="111"/>
      <c r="B45" s="80" t="s">
        <v>128</v>
      </c>
      <c r="C45" s="100"/>
      <c r="D45" s="100"/>
      <c r="E45" s="100"/>
      <c r="F45" s="100"/>
      <c r="G45" s="101"/>
      <c r="H45" s="100"/>
      <c r="I45" s="112"/>
    </row>
    <row r="46" spans="1:9" ht="22.5" customHeight="1" thickBot="1">
      <c r="A46" s="113"/>
      <c r="B46" s="114"/>
      <c r="C46" s="94"/>
      <c r="D46" s="94"/>
      <c r="E46" s="94"/>
      <c r="F46" s="94"/>
      <c r="G46" s="95"/>
      <c r="H46" s="94"/>
      <c r="I46" s="115"/>
    </row>
    <row r="47" spans="1:10" s="110" customFormat="1" ht="22.5" customHeight="1">
      <c r="A47" s="107"/>
      <c r="B47" s="107"/>
      <c r="C47" s="97"/>
      <c r="D47" s="97"/>
      <c r="E47" s="97"/>
      <c r="F47" s="97"/>
      <c r="G47" s="97"/>
      <c r="H47" s="97"/>
      <c r="I47" s="97"/>
      <c r="J47" s="97"/>
    </row>
    <row r="48" spans="1:10" s="110" customFormat="1" ht="22.5" customHeight="1" thickBot="1">
      <c r="A48" s="459" t="s">
        <v>286</v>
      </c>
      <c r="B48" s="459"/>
      <c r="C48" s="459"/>
      <c r="D48" s="459"/>
      <c r="E48" s="459"/>
      <c r="F48" s="459"/>
      <c r="G48" s="459"/>
      <c r="H48" s="459"/>
      <c r="I48" s="459"/>
      <c r="J48" s="459"/>
    </row>
    <row r="49" spans="1:9" s="110" customFormat="1" ht="63.75" customHeight="1">
      <c r="A49" s="460" t="s">
        <v>178</v>
      </c>
      <c r="B49" s="466" t="s">
        <v>149</v>
      </c>
      <c r="C49" s="467"/>
      <c r="D49" s="462" t="s">
        <v>150</v>
      </c>
      <c r="E49" s="462" t="s">
        <v>151</v>
      </c>
      <c r="F49" s="470" t="s">
        <v>154</v>
      </c>
      <c r="G49" s="471"/>
      <c r="H49" s="462" t="s">
        <v>155</v>
      </c>
      <c r="I49" s="464" t="s">
        <v>134</v>
      </c>
    </row>
    <row r="50" spans="1:9" s="110" customFormat="1" ht="36.75" customHeight="1" thickBot="1">
      <c r="A50" s="461"/>
      <c r="B50" s="468"/>
      <c r="C50" s="469"/>
      <c r="D50" s="463"/>
      <c r="E50" s="463"/>
      <c r="F50" s="123" t="s">
        <v>152</v>
      </c>
      <c r="G50" s="123" t="s">
        <v>153</v>
      </c>
      <c r="H50" s="463"/>
      <c r="I50" s="465"/>
    </row>
    <row r="51" spans="1:9" s="110" customFormat="1" ht="36.75" customHeight="1">
      <c r="A51" s="458" t="s">
        <v>141</v>
      </c>
      <c r="B51" s="456" t="s">
        <v>287</v>
      </c>
      <c r="C51" s="457"/>
      <c r="D51" s="134"/>
      <c r="E51" s="134"/>
      <c r="F51" s="134"/>
      <c r="G51" s="134"/>
      <c r="H51" s="134"/>
      <c r="I51" s="135"/>
    </row>
    <row r="52" spans="1:9" s="110" customFormat="1" ht="22.5" customHeight="1">
      <c r="A52" s="454"/>
      <c r="B52" s="450">
        <v>2020</v>
      </c>
      <c r="C52" s="450">
        <v>2013</v>
      </c>
      <c r="D52" s="121"/>
      <c r="E52" s="121"/>
      <c r="F52" s="121"/>
      <c r="G52" s="121"/>
      <c r="H52" s="121"/>
      <c r="I52" s="122"/>
    </row>
    <row r="53" spans="1:9" s="110" customFormat="1" ht="22.5" customHeight="1">
      <c r="A53" s="454"/>
      <c r="B53" s="450">
        <v>2021</v>
      </c>
      <c r="C53" s="450">
        <v>2013</v>
      </c>
      <c r="D53" s="116"/>
      <c r="E53" s="116"/>
      <c r="F53" s="116"/>
      <c r="G53" s="116"/>
      <c r="H53" s="116"/>
      <c r="I53" s="117"/>
    </row>
    <row r="54" spans="1:9" s="110" customFormat="1" ht="22.5" customHeight="1">
      <c r="A54" s="454"/>
      <c r="B54" s="450">
        <v>2022</v>
      </c>
      <c r="C54" s="450">
        <v>2013</v>
      </c>
      <c r="D54" s="116"/>
      <c r="E54" s="116"/>
      <c r="F54" s="116"/>
      <c r="G54" s="116"/>
      <c r="H54" s="116"/>
      <c r="I54" s="117"/>
    </row>
    <row r="55" spans="1:9" s="110" customFormat="1" ht="22.5" customHeight="1" thickBot="1">
      <c r="A55" s="455"/>
      <c r="B55" s="450">
        <v>2023</v>
      </c>
      <c r="C55" s="450">
        <v>2013</v>
      </c>
      <c r="D55" s="116"/>
      <c r="E55" s="116"/>
      <c r="F55" s="116"/>
      <c r="G55" s="116"/>
      <c r="H55" s="116"/>
      <c r="I55" s="117"/>
    </row>
    <row r="56" spans="1:9" s="110" customFormat="1" ht="33" customHeight="1">
      <c r="A56" s="453" t="s">
        <v>156</v>
      </c>
      <c r="B56" s="456" t="s">
        <v>287</v>
      </c>
      <c r="C56" s="457"/>
      <c r="D56" s="116"/>
      <c r="E56" s="116"/>
      <c r="F56" s="116"/>
      <c r="G56" s="116"/>
      <c r="H56" s="116"/>
      <c r="I56" s="117"/>
    </row>
    <row r="57" spans="1:9" s="110" customFormat="1" ht="22.5" customHeight="1">
      <c r="A57" s="454"/>
      <c r="B57" s="450">
        <v>2020</v>
      </c>
      <c r="C57" s="450">
        <v>2013</v>
      </c>
      <c r="D57" s="116"/>
      <c r="E57" s="116"/>
      <c r="F57" s="116"/>
      <c r="G57" s="116"/>
      <c r="H57" s="116"/>
      <c r="I57" s="117"/>
    </row>
    <row r="58" spans="1:9" s="110" customFormat="1" ht="22.5" customHeight="1">
      <c r="A58" s="454"/>
      <c r="B58" s="450">
        <v>2021</v>
      </c>
      <c r="C58" s="450">
        <v>2013</v>
      </c>
      <c r="D58" s="116"/>
      <c r="E58" s="116"/>
      <c r="F58" s="116"/>
      <c r="G58" s="116"/>
      <c r="H58" s="116"/>
      <c r="I58" s="117"/>
    </row>
    <row r="59" spans="1:9" s="110" customFormat="1" ht="22.5" customHeight="1">
      <c r="A59" s="454"/>
      <c r="B59" s="450">
        <v>2022</v>
      </c>
      <c r="C59" s="450">
        <v>2013</v>
      </c>
      <c r="D59" s="116"/>
      <c r="E59" s="116"/>
      <c r="F59" s="116"/>
      <c r="G59" s="116"/>
      <c r="H59" s="116"/>
      <c r="I59" s="117"/>
    </row>
    <row r="60" spans="1:9" s="110" customFormat="1" ht="22.5" customHeight="1">
      <c r="A60" s="455"/>
      <c r="B60" s="450">
        <v>2023</v>
      </c>
      <c r="C60" s="450">
        <v>2013</v>
      </c>
      <c r="D60" s="116"/>
      <c r="E60" s="116"/>
      <c r="F60" s="116"/>
      <c r="G60" s="116"/>
      <c r="H60" s="116"/>
      <c r="I60" s="117"/>
    </row>
    <row r="61" spans="1:9" s="110" customFormat="1" ht="22.5" customHeight="1" thickBot="1">
      <c r="A61" s="118" t="s">
        <v>157</v>
      </c>
      <c r="B61" s="451"/>
      <c r="C61" s="452"/>
      <c r="D61" s="119"/>
      <c r="E61" s="119"/>
      <c r="F61" s="119"/>
      <c r="G61" s="119"/>
      <c r="H61" s="119"/>
      <c r="I61" s="120"/>
    </row>
    <row r="62" spans="1:10" s="110" customFormat="1" ht="22.5" customHeight="1">
      <c r="A62" s="107"/>
      <c r="B62" s="107"/>
      <c r="C62" s="97"/>
      <c r="D62" s="97"/>
      <c r="E62" s="97"/>
      <c r="F62" s="97"/>
      <c r="G62" s="97"/>
      <c r="H62" s="97"/>
      <c r="I62" s="97"/>
      <c r="J62" s="97"/>
    </row>
    <row r="63" spans="1:10" s="110" customFormat="1" ht="22.5" customHeight="1">
      <c r="A63" s="107"/>
      <c r="B63" s="107"/>
      <c r="C63" s="97"/>
      <c r="D63" s="97"/>
      <c r="E63" s="97"/>
      <c r="F63" s="97"/>
      <c r="G63" s="97"/>
      <c r="H63" s="97"/>
      <c r="I63" s="97"/>
      <c r="J63" s="97"/>
    </row>
    <row r="64" spans="1:10" s="110" customFormat="1" ht="22.5" customHeight="1">
      <c r="A64" s="107"/>
      <c r="B64" s="107"/>
      <c r="C64" s="97"/>
      <c r="D64" s="97"/>
      <c r="E64" s="97"/>
      <c r="F64" s="97"/>
      <c r="G64" s="97"/>
      <c r="H64" s="97"/>
      <c r="I64" s="97"/>
      <c r="J64" s="97"/>
    </row>
    <row r="65" spans="1:10" s="110" customFormat="1" ht="22.5" customHeight="1">
      <c r="A65" s="107"/>
      <c r="B65" s="107"/>
      <c r="C65" s="97"/>
      <c r="D65" s="97"/>
      <c r="E65" s="97"/>
      <c r="F65" s="97"/>
      <c r="G65" s="97"/>
      <c r="H65" s="97"/>
      <c r="I65" s="97"/>
      <c r="J65" s="97"/>
    </row>
    <row r="66" spans="1:8" ht="27" customHeight="1">
      <c r="A66" s="99" t="s">
        <v>129</v>
      </c>
      <c r="B66" s="108"/>
      <c r="C66" s="109"/>
      <c r="D66" s="109"/>
      <c r="E66" s="109"/>
      <c r="F66" s="109"/>
      <c r="G66" s="109"/>
      <c r="H66" s="109"/>
    </row>
    <row r="67" spans="1:2" ht="7.5" customHeight="1">
      <c r="A67" s="102"/>
      <c r="B67" s="102"/>
    </row>
    <row r="68" spans="1:2" ht="12.75">
      <c r="A68" s="102"/>
      <c r="B68" s="102"/>
    </row>
    <row r="69" spans="1:2" ht="12.75">
      <c r="A69" s="102"/>
      <c r="B69" s="102"/>
    </row>
    <row r="70" spans="1:2" ht="12.75">
      <c r="A70" s="102"/>
      <c r="B70" s="102"/>
    </row>
    <row r="71" spans="1:2" ht="12.75">
      <c r="A71" s="102"/>
      <c r="B71" s="102"/>
    </row>
    <row r="72" spans="1:2" ht="12.75">
      <c r="A72" s="102"/>
      <c r="B72" s="102"/>
    </row>
    <row r="73" spans="1:2" ht="12.75">
      <c r="A73" s="102"/>
      <c r="B73" s="102"/>
    </row>
    <row r="74" spans="1:2" ht="12.75">
      <c r="A74" s="102"/>
      <c r="B74" s="102"/>
    </row>
    <row r="75" spans="1:2" ht="12.75">
      <c r="A75" s="102"/>
      <c r="B75" s="102"/>
    </row>
    <row r="76" spans="1:2" ht="12.75">
      <c r="A76" s="102"/>
      <c r="B76" s="102"/>
    </row>
    <row r="77" spans="1:2" ht="12.75">
      <c r="A77" s="102"/>
      <c r="B77" s="102"/>
    </row>
    <row r="78" spans="1:2" ht="12.75">
      <c r="A78" s="102"/>
      <c r="B78" s="102"/>
    </row>
    <row r="79" spans="1:2" ht="12.75">
      <c r="A79" s="102"/>
      <c r="B79" s="102"/>
    </row>
    <row r="80" spans="1:2" ht="12.75">
      <c r="A80" s="102"/>
      <c r="B80" s="102"/>
    </row>
    <row r="81" spans="1:2" ht="12.75">
      <c r="A81" s="102"/>
      <c r="B81" s="102"/>
    </row>
    <row r="82" spans="1:2" ht="12.75">
      <c r="A82" s="102"/>
      <c r="B82" s="102"/>
    </row>
    <row r="83" spans="1:2" ht="12.75">
      <c r="A83" s="102"/>
      <c r="B83" s="102"/>
    </row>
    <row r="84" spans="1:2" ht="12.75">
      <c r="A84" s="102"/>
      <c r="B84" s="102"/>
    </row>
    <row r="85" spans="1:2" ht="12.75">
      <c r="A85" s="102"/>
      <c r="B85" s="102"/>
    </row>
    <row r="86" spans="1:2" ht="12.75">
      <c r="A86" s="102"/>
      <c r="B86" s="102"/>
    </row>
    <row r="87" spans="1:2" ht="12.75">
      <c r="A87" s="102"/>
      <c r="B87" s="102"/>
    </row>
    <row r="88" spans="1:2" ht="12.75">
      <c r="A88" s="102"/>
      <c r="B88" s="102"/>
    </row>
    <row r="89" spans="1:2" ht="12.75">
      <c r="A89" s="102"/>
      <c r="B89" s="102"/>
    </row>
    <row r="90" spans="1:2" ht="12.75">
      <c r="A90" s="102"/>
      <c r="B90" s="102"/>
    </row>
    <row r="91" spans="1:2" ht="12.75">
      <c r="A91" s="102"/>
      <c r="B91" s="102"/>
    </row>
    <row r="92" spans="1:2" ht="12.75">
      <c r="A92" s="102"/>
      <c r="B92" s="102"/>
    </row>
    <row r="93" spans="1:2" ht="12.75">
      <c r="A93" s="102"/>
      <c r="B93" s="102"/>
    </row>
    <row r="94" spans="1:2" ht="12.75">
      <c r="A94" s="102"/>
      <c r="B94" s="102"/>
    </row>
    <row r="95" spans="1:2" ht="12.75">
      <c r="A95" s="102"/>
      <c r="B95" s="102"/>
    </row>
    <row r="96" spans="1:2" ht="12.75">
      <c r="A96" s="102"/>
      <c r="B96" s="102"/>
    </row>
    <row r="97" spans="1:2" ht="12.75">
      <c r="A97" s="102"/>
      <c r="B97" s="102"/>
    </row>
    <row r="98" spans="1:2" ht="12.75">
      <c r="A98" s="102"/>
      <c r="B98" s="102"/>
    </row>
    <row r="99" spans="1:2" ht="12.75">
      <c r="A99" s="102"/>
      <c r="B99" s="102"/>
    </row>
    <row r="100" spans="1:2" ht="12.75">
      <c r="A100" s="102"/>
      <c r="B100" s="102"/>
    </row>
    <row r="101" spans="1:2" ht="12.75">
      <c r="A101" s="102"/>
      <c r="B101" s="102"/>
    </row>
    <row r="102" spans="1:2" ht="12.75">
      <c r="A102" s="102"/>
      <c r="B102" s="102"/>
    </row>
    <row r="103" spans="1:2" ht="12.75">
      <c r="A103" s="102"/>
      <c r="B103" s="102"/>
    </row>
    <row r="104" spans="1:2" ht="12.75">
      <c r="A104" s="102"/>
      <c r="B104" s="102"/>
    </row>
    <row r="105" spans="1:2" ht="12.75">
      <c r="A105" s="102"/>
      <c r="B105" s="102"/>
    </row>
    <row r="106" spans="1:2" ht="12.75">
      <c r="A106" s="102"/>
      <c r="B106" s="102"/>
    </row>
    <row r="107" spans="1:2" ht="12.75">
      <c r="A107" s="102"/>
      <c r="B107" s="102"/>
    </row>
    <row r="108" spans="1:2" ht="12.75">
      <c r="A108" s="102"/>
      <c r="B108" s="102"/>
    </row>
    <row r="109" spans="1:2" ht="12.75">
      <c r="A109" s="102"/>
      <c r="B109" s="102"/>
    </row>
    <row r="110" spans="1:2" ht="12.75">
      <c r="A110" s="102"/>
      <c r="B110" s="102"/>
    </row>
    <row r="111" spans="1:2" ht="12.75">
      <c r="A111" s="102"/>
      <c r="B111" s="102"/>
    </row>
    <row r="112" spans="1:2" ht="12.75">
      <c r="A112" s="102"/>
      <c r="B112" s="102"/>
    </row>
    <row r="113" spans="1:2" ht="12.75">
      <c r="A113" s="102"/>
      <c r="B113" s="102"/>
    </row>
    <row r="114" spans="1:2" ht="12.75">
      <c r="A114" s="102"/>
      <c r="B114" s="102"/>
    </row>
    <row r="115" spans="1:2" ht="12.75">
      <c r="A115" s="102"/>
      <c r="B115" s="102"/>
    </row>
    <row r="116" spans="1:2" ht="12.75">
      <c r="A116" s="102"/>
      <c r="B116" s="102"/>
    </row>
    <row r="117" spans="1:2" ht="12.75">
      <c r="A117" s="102"/>
      <c r="B117" s="102"/>
    </row>
    <row r="118" spans="1:2" ht="12.75">
      <c r="A118" s="102"/>
      <c r="B118" s="102"/>
    </row>
    <row r="119" spans="1:2" ht="12.75">
      <c r="A119" s="102"/>
      <c r="B119" s="102"/>
    </row>
    <row r="120" spans="1:2" ht="12.75">
      <c r="A120" s="102"/>
      <c r="B120" s="102"/>
    </row>
    <row r="121" spans="1:2" ht="12.75">
      <c r="A121" s="102"/>
      <c r="B121" s="102"/>
    </row>
    <row r="122" spans="1:2" ht="12.75">
      <c r="A122" s="102"/>
      <c r="B122" s="102"/>
    </row>
    <row r="123" spans="1:2" ht="12.75">
      <c r="A123" s="102"/>
      <c r="B123" s="102"/>
    </row>
    <row r="124" spans="1:2" ht="12.75">
      <c r="A124" s="102"/>
      <c r="B124" s="102"/>
    </row>
    <row r="125" spans="1:2" ht="12.75">
      <c r="A125" s="102"/>
      <c r="B125" s="102"/>
    </row>
    <row r="126" spans="1:2" ht="12.75">
      <c r="A126" s="102"/>
      <c r="B126" s="102"/>
    </row>
    <row r="127" spans="1:2" ht="12.75">
      <c r="A127" s="102"/>
      <c r="B127" s="102"/>
    </row>
    <row r="128" spans="1:2" ht="12.75">
      <c r="A128" s="102"/>
      <c r="B128" s="102"/>
    </row>
    <row r="129" spans="1:2" ht="12.75">
      <c r="A129" s="102"/>
      <c r="B129" s="102"/>
    </row>
    <row r="130" spans="1:2" ht="12.75">
      <c r="A130" s="102"/>
      <c r="B130" s="102"/>
    </row>
    <row r="131" spans="1:2" ht="12.75">
      <c r="A131" s="102"/>
      <c r="B131" s="102"/>
    </row>
    <row r="132" spans="1:2" ht="12.75">
      <c r="A132" s="102"/>
      <c r="B132" s="102"/>
    </row>
    <row r="133" spans="1:2" ht="12.75">
      <c r="A133" s="102"/>
      <c r="B133" s="102"/>
    </row>
    <row r="134" spans="1:2" ht="12.75">
      <c r="A134" s="102"/>
      <c r="B134" s="102"/>
    </row>
    <row r="135" spans="1:2" ht="12.75">
      <c r="A135" s="102"/>
      <c r="B135" s="102"/>
    </row>
    <row r="136" spans="1:2" ht="12.75">
      <c r="A136" s="102"/>
      <c r="B136" s="102"/>
    </row>
    <row r="137" spans="1:2" ht="12.75">
      <c r="A137" s="102"/>
      <c r="B137" s="102"/>
    </row>
    <row r="138" spans="1:2" ht="12.75">
      <c r="A138" s="102"/>
      <c r="B138" s="102"/>
    </row>
    <row r="139" spans="1:2" ht="12.75">
      <c r="A139" s="102"/>
      <c r="B139" s="102"/>
    </row>
    <row r="140" spans="1:2" ht="12.75">
      <c r="A140" s="102"/>
      <c r="B140" s="102"/>
    </row>
    <row r="141" spans="1:2" ht="12.75">
      <c r="A141" s="102"/>
      <c r="B141" s="102"/>
    </row>
    <row r="142" spans="1:2" ht="12.75">
      <c r="A142" s="102"/>
      <c r="B142" s="102"/>
    </row>
    <row r="143" spans="1:2" ht="12.75">
      <c r="A143" s="102"/>
      <c r="B143" s="102"/>
    </row>
    <row r="144" spans="1:2" ht="12.75">
      <c r="A144" s="102"/>
      <c r="B144" s="102"/>
    </row>
    <row r="145" spans="1:2" ht="12.75">
      <c r="A145" s="102"/>
      <c r="B145" s="102"/>
    </row>
    <row r="146" spans="1:2" ht="12.75">
      <c r="A146" s="102"/>
      <c r="B146" s="102"/>
    </row>
    <row r="147" spans="1:2" ht="12.75">
      <c r="A147" s="102"/>
      <c r="B147" s="102"/>
    </row>
    <row r="148" spans="1:2" ht="12.75">
      <c r="A148" s="102"/>
      <c r="B148" s="102"/>
    </row>
    <row r="149" spans="1:2" ht="12.75">
      <c r="A149" s="102"/>
      <c r="B149" s="102"/>
    </row>
    <row r="150" spans="1:2" ht="12.75">
      <c r="A150" s="102"/>
      <c r="B150" s="102"/>
    </row>
    <row r="151" spans="1:2" ht="12.75">
      <c r="A151" s="102"/>
      <c r="B151" s="102"/>
    </row>
    <row r="152" spans="1:2" ht="12.75">
      <c r="A152" s="102"/>
      <c r="B152" s="102"/>
    </row>
    <row r="153" spans="1:2" ht="12.75">
      <c r="A153" s="102"/>
      <c r="B153" s="102"/>
    </row>
    <row r="154" spans="1:2" ht="12.75">
      <c r="A154" s="102"/>
      <c r="B154" s="102"/>
    </row>
    <row r="155" spans="1:2" ht="12.75">
      <c r="A155" s="102"/>
      <c r="B155" s="102"/>
    </row>
    <row r="156" spans="1:2" ht="12.75">
      <c r="A156" s="102"/>
      <c r="B156" s="102"/>
    </row>
    <row r="157" spans="1:2" ht="12.75">
      <c r="A157" s="102"/>
      <c r="B157" s="102"/>
    </row>
    <row r="158" spans="1:2" ht="12.75">
      <c r="A158" s="102"/>
      <c r="B158" s="102"/>
    </row>
    <row r="159" spans="1:2" ht="12.75">
      <c r="A159" s="102"/>
      <c r="B159" s="102"/>
    </row>
    <row r="160" spans="1:2" ht="12.75">
      <c r="A160" s="102"/>
      <c r="B160" s="102"/>
    </row>
    <row r="161" spans="1:2" ht="12.75">
      <c r="A161" s="102"/>
      <c r="B161" s="102"/>
    </row>
    <row r="162" spans="1:2" ht="12.75">
      <c r="A162" s="102"/>
      <c r="B162" s="102"/>
    </row>
    <row r="163" spans="1:2" ht="12.75">
      <c r="A163" s="102"/>
      <c r="B163" s="102"/>
    </row>
    <row r="164" spans="1:2" ht="12.75">
      <c r="A164" s="102"/>
      <c r="B164" s="102"/>
    </row>
    <row r="165" spans="1:2" ht="12.75">
      <c r="A165" s="102"/>
      <c r="B165" s="102"/>
    </row>
    <row r="166" spans="1:2" ht="12.75">
      <c r="A166" s="102"/>
      <c r="B166" s="102"/>
    </row>
    <row r="167" spans="1:2" ht="12.75">
      <c r="A167" s="102"/>
      <c r="B167" s="102"/>
    </row>
    <row r="168" spans="1:2" ht="12.75">
      <c r="A168" s="102"/>
      <c r="B168" s="102"/>
    </row>
    <row r="169" spans="1:2" ht="12.75">
      <c r="A169" s="102"/>
      <c r="B169" s="102"/>
    </row>
    <row r="170" spans="1:2" ht="12.75">
      <c r="A170" s="102"/>
      <c r="B170" s="102"/>
    </row>
    <row r="171" spans="1:2" ht="12.75">
      <c r="A171" s="102"/>
      <c r="B171" s="102"/>
    </row>
    <row r="172" spans="1:2" ht="12.75">
      <c r="A172" s="102"/>
      <c r="B172" s="102"/>
    </row>
    <row r="173" spans="1:2" ht="12.75">
      <c r="A173" s="102"/>
      <c r="B173" s="102"/>
    </row>
    <row r="174" spans="1:2" ht="12.75">
      <c r="A174" s="102"/>
      <c r="B174" s="102"/>
    </row>
    <row r="175" spans="1:2" ht="12.75">
      <c r="A175" s="102"/>
      <c r="B175" s="102"/>
    </row>
    <row r="176" spans="1:2" ht="12.75">
      <c r="A176" s="102"/>
      <c r="B176" s="102"/>
    </row>
    <row r="177" spans="1:2" ht="12.75">
      <c r="A177" s="102"/>
      <c r="B177" s="102"/>
    </row>
    <row r="178" spans="1:2" ht="12.75">
      <c r="A178" s="102"/>
      <c r="B178" s="102"/>
    </row>
    <row r="179" spans="1:2" ht="12.75">
      <c r="A179" s="102"/>
      <c r="B179" s="102"/>
    </row>
    <row r="180" spans="1:2" ht="12.75">
      <c r="A180" s="102"/>
      <c r="B180" s="102"/>
    </row>
    <row r="181" spans="1:2" ht="12.75">
      <c r="A181" s="102"/>
      <c r="B181" s="102"/>
    </row>
    <row r="182" spans="1:2" ht="12.75">
      <c r="A182" s="102"/>
      <c r="B182" s="102"/>
    </row>
    <row r="183" spans="1:2" ht="12.75">
      <c r="A183" s="102"/>
      <c r="B183" s="102"/>
    </row>
    <row r="184" spans="1:2" ht="12.75">
      <c r="A184" s="102"/>
      <c r="B184" s="102"/>
    </row>
    <row r="185" spans="1:2" ht="12.75">
      <c r="A185" s="102"/>
      <c r="B185" s="102"/>
    </row>
    <row r="186" spans="1:2" ht="12.75">
      <c r="A186" s="102"/>
      <c r="B186" s="102"/>
    </row>
    <row r="187" spans="1:2" ht="12.75">
      <c r="A187" s="102"/>
      <c r="B187" s="102"/>
    </row>
    <row r="188" spans="1:2" ht="12.75">
      <c r="A188" s="102"/>
      <c r="B188" s="102"/>
    </row>
    <row r="189" spans="1:2" ht="12.75">
      <c r="A189" s="102"/>
      <c r="B189" s="102"/>
    </row>
    <row r="190" spans="1:2" ht="12.75">
      <c r="A190" s="102"/>
      <c r="B190" s="102"/>
    </row>
    <row r="191" spans="1:2" ht="12.75">
      <c r="A191" s="102"/>
      <c r="B191" s="102"/>
    </row>
    <row r="192" spans="1:2" ht="12.75">
      <c r="A192" s="102"/>
      <c r="B192" s="102"/>
    </row>
    <row r="193" spans="1:2" ht="12.75">
      <c r="A193" s="102"/>
      <c r="B193" s="102"/>
    </row>
    <row r="194" spans="1:2" ht="12.75">
      <c r="A194" s="102"/>
      <c r="B194" s="102"/>
    </row>
    <row r="195" spans="1:2" ht="12.75">
      <c r="A195" s="102"/>
      <c r="B195" s="102"/>
    </row>
    <row r="196" spans="1:2" ht="12.75">
      <c r="A196" s="102"/>
      <c r="B196" s="102"/>
    </row>
    <row r="197" spans="1:2" ht="12.75">
      <c r="A197" s="102"/>
      <c r="B197" s="102"/>
    </row>
    <row r="198" spans="1:2" ht="12.75">
      <c r="A198" s="102"/>
      <c r="B198" s="102"/>
    </row>
    <row r="199" spans="1:2" ht="12.75">
      <c r="A199" s="102"/>
      <c r="B199" s="102"/>
    </row>
    <row r="200" spans="1:2" ht="12.75">
      <c r="A200" s="102"/>
      <c r="B200" s="102"/>
    </row>
    <row r="201" spans="1:2" ht="12.75">
      <c r="A201" s="102"/>
      <c r="B201" s="102"/>
    </row>
    <row r="202" spans="1:2" ht="12.75">
      <c r="A202" s="102"/>
      <c r="B202" s="102"/>
    </row>
    <row r="203" spans="1:2" ht="12.75">
      <c r="A203" s="102"/>
      <c r="B203" s="102"/>
    </row>
    <row r="204" spans="1:2" ht="12.75">
      <c r="A204" s="102"/>
      <c r="B204" s="102"/>
    </row>
    <row r="205" spans="1:2" ht="12.75">
      <c r="A205" s="102"/>
      <c r="B205" s="102"/>
    </row>
    <row r="206" spans="1:2" ht="12.75">
      <c r="A206" s="102"/>
      <c r="B206" s="102"/>
    </row>
    <row r="207" spans="1:2" ht="12.75">
      <c r="A207" s="102"/>
      <c r="B207" s="102"/>
    </row>
    <row r="208" spans="1:2" ht="12.75">
      <c r="A208" s="102"/>
      <c r="B208" s="102"/>
    </row>
    <row r="209" spans="1:2" ht="12.75">
      <c r="A209" s="102"/>
      <c r="B209" s="102"/>
    </row>
    <row r="210" spans="1:2" ht="12.75">
      <c r="A210" s="102"/>
      <c r="B210" s="102"/>
    </row>
    <row r="211" spans="1:2" ht="12.75">
      <c r="A211" s="102"/>
      <c r="B211" s="102"/>
    </row>
    <row r="212" spans="1:2" ht="12.75">
      <c r="A212" s="102"/>
      <c r="B212" s="102"/>
    </row>
    <row r="213" spans="1:2" ht="12.75">
      <c r="A213" s="102"/>
      <c r="B213" s="102"/>
    </row>
    <row r="214" spans="1:2" ht="12.75">
      <c r="A214" s="102"/>
      <c r="B214" s="102"/>
    </row>
    <row r="215" spans="1:2" ht="12.75">
      <c r="A215" s="102"/>
      <c r="B215" s="102"/>
    </row>
    <row r="216" spans="1:2" ht="12.75">
      <c r="A216" s="102"/>
      <c r="B216" s="102"/>
    </row>
    <row r="217" spans="1:2" ht="12.75">
      <c r="A217" s="102"/>
      <c r="B217" s="102"/>
    </row>
    <row r="218" spans="1:2" ht="12.75">
      <c r="A218" s="102"/>
      <c r="B218" s="102"/>
    </row>
    <row r="219" spans="1:2" ht="12.75">
      <c r="A219" s="102"/>
      <c r="B219" s="102"/>
    </row>
    <row r="220" spans="1:2" ht="12.75">
      <c r="A220" s="102"/>
      <c r="B220" s="102"/>
    </row>
    <row r="221" spans="1:2" ht="12.75">
      <c r="A221" s="102"/>
      <c r="B221" s="102"/>
    </row>
    <row r="222" spans="1:2" ht="12.75">
      <c r="A222" s="102"/>
      <c r="B222" s="102"/>
    </row>
    <row r="223" spans="1:2" ht="12.75">
      <c r="A223" s="102"/>
      <c r="B223" s="102"/>
    </row>
    <row r="224" spans="1:2" ht="12.75">
      <c r="A224" s="102"/>
      <c r="B224" s="102"/>
    </row>
    <row r="225" spans="1:2" ht="12.75">
      <c r="A225" s="102"/>
      <c r="B225" s="102"/>
    </row>
    <row r="226" spans="1:2" ht="12.75">
      <c r="A226" s="102"/>
      <c r="B226" s="102"/>
    </row>
    <row r="227" spans="1:2" ht="12.75">
      <c r="A227" s="102"/>
      <c r="B227" s="102"/>
    </row>
    <row r="228" spans="1:2" ht="12.75">
      <c r="A228" s="102"/>
      <c r="B228" s="102"/>
    </row>
    <row r="229" spans="1:2" ht="12.75">
      <c r="A229" s="102"/>
      <c r="B229" s="102"/>
    </row>
    <row r="230" spans="1:2" ht="12.75">
      <c r="A230" s="102"/>
      <c r="B230" s="102"/>
    </row>
    <row r="231" spans="1:2" ht="12.75">
      <c r="A231" s="102"/>
      <c r="B231" s="102"/>
    </row>
    <row r="232" spans="1:2" ht="12.75">
      <c r="A232" s="102"/>
      <c r="B232" s="102"/>
    </row>
    <row r="233" spans="1:2" ht="12.75">
      <c r="A233" s="102"/>
      <c r="B233" s="102"/>
    </row>
    <row r="234" spans="1:2" ht="12.75">
      <c r="A234" s="102"/>
      <c r="B234" s="102"/>
    </row>
    <row r="235" spans="1:2" ht="12.75">
      <c r="A235" s="102"/>
      <c r="B235" s="102"/>
    </row>
    <row r="236" spans="1:2" ht="12.75">
      <c r="A236" s="102"/>
      <c r="B236" s="102"/>
    </row>
    <row r="237" spans="1:2" ht="12.75">
      <c r="A237" s="102"/>
      <c r="B237" s="102"/>
    </row>
    <row r="238" spans="1:2" ht="12.75">
      <c r="A238" s="102"/>
      <c r="B238" s="102"/>
    </row>
    <row r="239" spans="1:2" ht="12.75">
      <c r="A239" s="102"/>
      <c r="B239" s="102"/>
    </row>
    <row r="240" spans="1:2" ht="12.75">
      <c r="A240" s="102"/>
      <c r="B240" s="102"/>
    </row>
    <row r="241" spans="1:2" ht="12.75">
      <c r="A241" s="102"/>
      <c r="B241" s="102"/>
    </row>
    <row r="242" spans="1:2" ht="12.75">
      <c r="A242" s="102"/>
      <c r="B242" s="102"/>
    </row>
    <row r="243" spans="1:2" ht="12.75">
      <c r="A243" s="102"/>
      <c r="B243" s="102"/>
    </row>
    <row r="244" spans="1:2" ht="12.75">
      <c r="A244" s="102"/>
      <c r="B244" s="102"/>
    </row>
    <row r="245" spans="1:2" ht="12.75">
      <c r="A245" s="102"/>
      <c r="B245" s="102"/>
    </row>
    <row r="246" spans="1:2" ht="12.75">
      <c r="A246" s="102"/>
      <c r="B246" s="102"/>
    </row>
    <row r="247" spans="1:2" ht="12.75">
      <c r="A247" s="102"/>
      <c r="B247" s="102"/>
    </row>
    <row r="248" spans="1:2" ht="12.75">
      <c r="A248" s="102"/>
      <c r="B248" s="102"/>
    </row>
    <row r="249" spans="1:2" ht="12.75">
      <c r="A249" s="102"/>
      <c r="B249" s="102"/>
    </row>
    <row r="250" spans="1:2" ht="12.75">
      <c r="A250" s="102"/>
      <c r="B250" s="102"/>
    </row>
    <row r="251" spans="1:2" ht="12.75">
      <c r="A251" s="102"/>
      <c r="B251" s="102"/>
    </row>
    <row r="252" spans="1:2" ht="12.75">
      <c r="A252" s="102"/>
      <c r="B252" s="102"/>
    </row>
    <row r="253" spans="1:2" ht="12.75">
      <c r="A253" s="102"/>
      <c r="B253" s="102"/>
    </row>
    <row r="254" spans="1:2" ht="12.75">
      <c r="A254" s="102"/>
      <c r="B254" s="102"/>
    </row>
    <row r="255" spans="1:2" ht="12.75">
      <c r="A255" s="102"/>
      <c r="B255" s="102"/>
    </row>
    <row r="256" spans="1:2" ht="12.75">
      <c r="A256" s="102"/>
      <c r="B256" s="102"/>
    </row>
    <row r="257" spans="1:2" ht="12.75">
      <c r="A257" s="102"/>
      <c r="B257" s="102"/>
    </row>
    <row r="258" spans="1:2" ht="12.75">
      <c r="A258" s="102"/>
      <c r="B258" s="102"/>
    </row>
    <row r="259" spans="1:2" ht="12.75">
      <c r="A259" s="102"/>
      <c r="B259" s="102"/>
    </row>
    <row r="260" spans="1:2" ht="12.75">
      <c r="A260" s="102"/>
      <c r="B260" s="102"/>
    </row>
    <row r="261" spans="1:2" ht="12.75">
      <c r="A261" s="102"/>
      <c r="B261" s="102"/>
    </row>
    <row r="262" spans="1:2" ht="12.75">
      <c r="A262" s="102"/>
      <c r="B262" s="102"/>
    </row>
    <row r="263" spans="1:2" ht="12.75">
      <c r="A263" s="102"/>
      <c r="B263" s="102"/>
    </row>
    <row r="264" spans="1:2" ht="12.75">
      <c r="A264" s="102"/>
      <c r="B264" s="102"/>
    </row>
    <row r="265" spans="1:2" ht="12.75">
      <c r="A265" s="102"/>
      <c r="B265" s="102"/>
    </row>
    <row r="266" spans="1:2" ht="12.75">
      <c r="A266" s="102"/>
      <c r="B266" s="102"/>
    </row>
    <row r="267" spans="1:2" ht="12.75">
      <c r="A267" s="102"/>
      <c r="B267" s="102"/>
    </row>
  </sheetData>
  <mergeCells count="45">
    <mergeCell ref="F1:I1"/>
    <mergeCell ref="F42:I42"/>
    <mergeCell ref="E42:E44"/>
    <mergeCell ref="A7:H7"/>
    <mergeCell ref="A2:J2"/>
    <mergeCell ref="A3:J3"/>
    <mergeCell ref="A6:J6"/>
    <mergeCell ref="A5:J5"/>
    <mergeCell ref="A42:A44"/>
    <mergeCell ref="B42:B44"/>
    <mergeCell ref="H43:H44"/>
    <mergeCell ref="I43:I44"/>
    <mergeCell ref="C42:C44"/>
    <mergeCell ref="D42:D44"/>
    <mergeCell ref="F43:G43"/>
    <mergeCell ref="A8:A10"/>
    <mergeCell ref="B8:B10"/>
    <mergeCell ref="F8:I8"/>
    <mergeCell ref="H9:H10"/>
    <mergeCell ref="D8:D10"/>
    <mergeCell ref="C8:C10"/>
    <mergeCell ref="I9:I10"/>
    <mergeCell ref="E8:E10"/>
    <mergeCell ref="F9:G9"/>
    <mergeCell ref="A48:J48"/>
    <mergeCell ref="A49:A50"/>
    <mergeCell ref="D49:D50"/>
    <mergeCell ref="E49:E50"/>
    <mergeCell ref="H49:H50"/>
    <mergeCell ref="I49:I50"/>
    <mergeCell ref="B49:C50"/>
    <mergeCell ref="F49:G49"/>
    <mergeCell ref="A51:A55"/>
    <mergeCell ref="B51:C51"/>
    <mergeCell ref="B52:C52"/>
    <mergeCell ref="B53:C53"/>
    <mergeCell ref="B54:C54"/>
    <mergeCell ref="B55:C55"/>
    <mergeCell ref="B59:C59"/>
    <mergeCell ref="B60:C60"/>
    <mergeCell ref="B61:C61"/>
    <mergeCell ref="A56:A60"/>
    <mergeCell ref="B57:C57"/>
    <mergeCell ref="B56:C56"/>
    <mergeCell ref="B58:C58"/>
  </mergeCells>
  <printOptions horizontalCentered="1"/>
  <pageMargins left="0.15748031496062992" right="0.15748031496062992" top="0.03937007874015748" bottom="0.15748031496062992" header="0.15748031496062992" footer="0.15748031496062992"/>
  <pageSetup horizontalDpi="600" verticalDpi="600" orientation="portrait" paperSize="9" scale="62" r:id="rId1"/>
  <rowBreaks count="2" manualBreakCount="2">
    <brk id="47" max="16383" man="1"/>
    <brk id="78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</sheetPr>
  <dimension ref="A1:AQ32"/>
  <sheetViews>
    <sheetView tabSelected="1" view="pageBreakPreview" zoomScale="75" zoomScaleSheetLayoutView="75" workbookViewId="0" topLeftCell="A1">
      <pane xSplit="1" ySplit="5" topLeftCell="B6" activePane="bottomRight" state="frozen"/>
      <selection pane="topRight" activeCell="B1" sqref="B1"/>
      <selection pane="bottomLeft" activeCell="A6" sqref="A6"/>
      <selection pane="bottomRight" activeCell="N38" sqref="N38"/>
    </sheetView>
  </sheetViews>
  <sheetFormatPr defaultColWidth="9.00390625" defaultRowHeight="12.75"/>
  <cols>
    <col min="1" max="1" width="27.875" style="0" customWidth="1"/>
    <col min="2" max="2" width="11.625" style="0" customWidth="1"/>
    <col min="3" max="3" width="11.25390625" style="0" bestFit="1" customWidth="1"/>
    <col min="4" max="4" width="10.375" style="0" customWidth="1"/>
    <col min="5" max="5" width="10.625" style="0" bestFit="1" customWidth="1"/>
    <col min="6" max="7" width="11.75390625" style="0" bestFit="1" customWidth="1"/>
    <col min="8" max="8" width="11.375" style="0" customWidth="1"/>
    <col min="9" max="9" width="10.25390625" style="0" customWidth="1"/>
    <col min="10" max="10" width="11.875" style="0" customWidth="1"/>
    <col min="11" max="11" width="9.875" style="0" customWidth="1"/>
    <col min="12" max="12" width="10.625" style="0" customWidth="1"/>
    <col min="13" max="13" width="11.00390625" style="0" customWidth="1"/>
    <col min="14" max="14" width="11.625" style="0" customWidth="1"/>
    <col min="15" max="16" width="10.25390625" style="0" customWidth="1"/>
    <col min="17" max="17" width="9.875" style="0" customWidth="1"/>
    <col min="18" max="18" width="10.125" style="0" customWidth="1"/>
    <col min="19" max="19" width="10.25390625" style="0" customWidth="1"/>
    <col min="20" max="21" width="11.125" style="0" customWidth="1"/>
    <col min="22" max="22" width="35.125" style="0" customWidth="1"/>
    <col min="23" max="23" width="22.375" style="0" customWidth="1"/>
    <col min="24" max="24" width="17.375" style="0" customWidth="1"/>
    <col min="25" max="25" width="12.125" style="0" customWidth="1"/>
    <col min="26" max="26" width="12.375" style="0" customWidth="1"/>
    <col min="27" max="27" width="12.00390625" style="0" customWidth="1"/>
    <col min="28" max="28" width="11.625" style="0" customWidth="1"/>
    <col min="29" max="29" width="12.125" style="0" customWidth="1"/>
    <col min="30" max="30" width="12.875" style="0" customWidth="1"/>
    <col min="31" max="31" width="10.00390625" style="0" customWidth="1"/>
    <col min="32" max="32" width="9.875" style="0" customWidth="1"/>
    <col min="33" max="34" width="10.375" style="0" customWidth="1"/>
    <col min="35" max="35" width="10.00390625" style="0" customWidth="1"/>
    <col min="36" max="37" width="11.125" style="0" customWidth="1"/>
    <col min="38" max="38" width="18.75390625" style="0" customWidth="1"/>
    <col min="39" max="39" width="16.125" style="0" customWidth="1"/>
    <col min="40" max="40" width="16.375" style="0" customWidth="1"/>
    <col min="41" max="41" width="19.25390625" style="0" customWidth="1"/>
    <col min="42" max="42" width="16.75390625" style="0" customWidth="1"/>
    <col min="43" max="43" width="15.875" style="0" customWidth="1"/>
  </cols>
  <sheetData>
    <row r="1" spans="1:7" ht="29.45" customHeight="1">
      <c r="A1" s="19"/>
      <c r="B1" s="19"/>
      <c r="C1" s="19"/>
      <c r="D1" s="19"/>
      <c r="E1" s="512"/>
      <c r="F1" s="512"/>
      <c r="G1" s="512"/>
    </row>
    <row r="2" spans="1:43" ht="42.75" customHeight="1">
      <c r="A2" s="517" t="s">
        <v>365</v>
      </c>
      <c r="B2" s="517"/>
      <c r="C2" s="517"/>
      <c r="D2" s="517"/>
      <c r="E2" s="517"/>
      <c r="F2" s="517"/>
      <c r="G2" s="517"/>
      <c r="H2" s="517"/>
      <c r="I2" s="517"/>
      <c r="J2" s="517"/>
      <c r="K2" s="517"/>
      <c r="L2" s="517"/>
      <c r="M2" s="517"/>
      <c r="N2" s="517"/>
      <c r="O2" s="517"/>
      <c r="P2" s="517"/>
      <c r="Q2" s="517"/>
      <c r="R2" s="517"/>
      <c r="S2" s="517"/>
      <c r="T2" s="517"/>
      <c r="U2" s="517"/>
      <c r="V2" s="517"/>
      <c r="W2" s="517"/>
      <c r="X2" s="139"/>
      <c r="Y2" s="139"/>
      <c r="Z2" s="139"/>
      <c r="AA2" s="139"/>
      <c r="AB2" s="139"/>
      <c r="AC2" s="139"/>
      <c r="AD2" s="139"/>
      <c r="AE2" s="139"/>
      <c r="AF2" s="139"/>
      <c r="AG2" s="139"/>
      <c r="AH2" s="139"/>
      <c r="AI2" s="139"/>
      <c r="AJ2" s="139"/>
      <c r="AK2" s="139"/>
      <c r="AL2" s="138"/>
      <c r="AM2" s="138"/>
      <c r="AN2" s="138"/>
      <c r="AO2" s="138"/>
      <c r="AP2" s="138"/>
      <c r="AQ2" s="138"/>
    </row>
    <row r="3" spans="1:43" ht="18.75">
      <c r="A3" s="19"/>
      <c r="B3" s="19"/>
      <c r="C3" s="19"/>
      <c r="D3" s="19"/>
      <c r="E3" s="19"/>
      <c r="F3" s="19"/>
      <c r="G3" s="19"/>
      <c r="AK3" s="138"/>
      <c r="AL3" s="137"/>
      <c r="AM3" s="137"/>
      <c r="AN3" s="137"/>
      <c r="AO3" s="137"/>
      <c r="AP3" s="137"/>
      <c r="AQ3" s="137"/>
    </row>
    <row r="4" spans="1:43" ht="58.15" customHeight="1">
      <c r="A4" s="511" t="s">
        <v>159</v>
      </c>
      <c r="B4" s="513" t="s">
        <v>162</v>
      </c>
      <c r="C4" s="518"/>
      <c r="D4" s="518"/>
      <c r="E4" s="518"/>
      <c r="F4" s="518"/>
      <c r="G4" s="514"/>
      <c r="H4" s="513" t="s">
        <v>160</v>
      </c>
      <c r="I4" s="518"/>
      <c r="J4" s="518"/>
      <c r="K4" s="518"/>
      <c r="L4" s="518"/>
      <c r="M4" s="514"/>
      <c r="N4" s="513" t="s">
        <v>161</v>
      </c>
      <c r="O4" s="518"/>
      <c r="P4" s="518"/>
      <c r="Q4" s="518"/>
      <c r="R4" s="518"/>
      <c r="S4" s="514"/>
      <c r="T4" s="513" t="s">
        <v>179</v>
      </c>
      <c r="U4" s="514"/>
      <c r="V4" s="513" t="s">
        <v>206</v>
      </c>
      <c r="W4" s="514"/>
      <c r="X4" s="507" t="s">
        <v>191</v>
      </c>
      <c r="Y4" s="509" t="s">
        <v>192</v>
      </c>
      <c r="Z4" s="522"/>
      <c r="AA4" s="522"/>
      <c r="AB4" s="522"/>
      <c r="AC4" s="522"/>
      <c r="AD4" s="522"/>
      <c r="AE4" s="510"/>
      <c r="AF4" s="511" t="s">
        <v>180</v>
      </c>
      <c r="AG4" s="511"/>
      <c r="AH4" s="511"/>
      <c r="AI4" s="511"/>
      <c r="AJ4" s="511"/>
      <c r="AK4" s="511"/>
      <c r="AL4" s="511" t="s">
        <v>193</v>
      </c>
      <c r="AM4" s="509" t="s">
        <v>192</v>
      </c>
      <c r="AN4" s="522"/>
      <c r="AO4" s="522"/>
      <c r="AP4" s="522"/>
      <c r="AQ4" s="510"/>
    </row>
    <row r="5" spans="1:43" ht="102" customHeight="1">
      <c r="A5" s="511"/>
      <c r="B5" s="515"/>
      <c r="C5" s="519"/>
      <c r="D5" s="519"/>
      <c r="E5" s="519"/>
      <c r="F5" s="519"/>
      <c r="G5" s="516"/>
      <c r="H5" s="515"/>
      <c r="I5" s="519"/>
      <c r="J5" s="519"/>
      <c r="K5" s="519"/>
      <c r="L5" s="519"/>
      <c r="M5" s="516"/>
      <c r="N5" s="515"/>
      <c r="O5" s="519"/>
      <c r="P5" s="519"/>
      <c r="Q5" s="519"/>
      <c r="R5" s="519"/>
      <c r="S5" s="516"/>
      <c r="T5" s="515"/>
      <c r="U5" s="516"/>
      <c r="V5" s="515"/>
      <c r="W5" s="516"/>
      <c r="X5" s="523"/>
      <c r="Y5" s="511" t="s">
        <v>203</v>
      </c>
      <c r="Z5" s="511" t="s">
        <v>202</v>
      </c>
      <c r="AA5" s="511" t="s">
        <v>204</v>
      </c>
      <c r="AB5" s="511" t="s">
        <v>205</v>
      </c>
      <c r="AC5" s="511" t="s">
        <v>23</v>
      </c>
      <c r="AD5" s="511" t="s">
        <v>51</v>
      </c>
      <c r="AE5" s="511" t="s">
        <v>55</v>
      </c>
      <c r="AF5" s="509" t="s">
        <v>165</v>
      </c>
      <c r="AG5" s="510"/>
      <c r="AH5" s="509" t="s">
        <v>166</v>
      </c>
      <c r="AI5" s="510"/>
      <c r="AJ5" s="509" t="s">
        <v>167</v>
      </c>
      <c r="AK5" s="510"/>
      <c r="AL5" s="511"/>
      <c r="AM5" s="511" t="s">
        <v>195</v>
      </c>
      <c r="AN5" s="511" t="s">
        <v>196</v>
      </c>
      <c r="AO5" s="511" t="s">
        <v>197</v>
      </c>
      <c r="AP5" s="511" t="s">
        <v>198</v>
      </c>
      <c r="AQ5" s="511" t="s">
        <v>199</v>
      </c>
    </row>
    <row r="6" spans="1:43" ht="39.75" customHeight="1">
      <c r="A6" s="511"/>
      <c r="B6" s="511" t="s">
        <v>282</v>
      </c>
      <c r="C6" s="511" t="s">
        <v>353</v>
      </c>
      <c r="D6" s="511" t="s">
        <v>364</v>
      </c>
      <c r="E6" s="511" t="s">
        <v>70</v>
      </c>
      <c r="F6" s="511"/>
      <c r="G6" s="511"/>
      <c r="H6" s="511" t="s">
        <v>282</v>
      </c>
      <c r="I6" s="511" t="s">
        <v>353</v>
      </c>
      <c r="J6" s="511" t="s">
        <v>364</v>
      </c>
      <c r="K6" s="511" t="s">
        <v>70</v>
      </c>
      <c r="L6" s="511"/>
      <c r="M6" s="511"/>
      <c r="N6" s="511" t="s">
        <v>282</v>
      </c>
      <c r="O6" s="511" t="s">
        <v>353</v>
      </c>
      <c r="P6" s="511" t="s">
        <v>364</v>
      </c>
      <c r="Q6" s="511" t="s">
        <v>70</v>
      </c>
      <c r="R6" s="511"/>
      <c r="S6" s="511"/>
      <c r="T6" s="507" t="str">
        <f>C6</f>
        <v>Факт 
2020 г.</v>
      </c>
      <c r="U6" s="507" t="str">
        <f>D6</f>
        <v>Оценка 2021 г.</v>
      </c>
      <c r="V6" s="507" t="s">
        <v>200</v>
      </c>
      <c r="W6" s="507" t="s">
        <v>201</v>
      </c>
      <c r="X6" s="523"/>
      <c r="Y6" s="511"/>
      <c r="Z6" s="511"/>
      <c r="AA6" s="511"/>
      <c r="AB6" s="511"/>
      <c r="AC6" s="511"/>
      <c r="AD6" s="511"/>
      <c r="AE6" s="511"/>
      <c r="AF6" s="507" t="s">
        <v>353</v>
      </c>
      <c r="AG6" s="507" t="s">
        <v>364</v>
      </c>
      <c r="AH6" s="507" t="s">
        <v>353</v>
      </c>
      <c r="AI6" s="507" t="s">
        <v>364</v>
      </c>
      <c r="AJ6" s="507" t="s">
        <v>353</v>
      </c>
      <c r="AK6" s="507" t="s">
        <v>364</v>
      </c>
      <c r="AL6" s="511"/>
      <c r="AM6" s="511"/>
      <c r="AN6" s="511"/>
      <c r="AO6" s="511"/>
      <c r="AP6" s="511"/>
      <c r="AQ6" s="511"/>
    </row>
    <row r="7" spans="1:43" ht="36" customHeight="1">
      <c r="A7" s="511"/>
      <c r="B7" s="511"/>
      <c r="C7" s="511"/>
      <c r="D7" s="511"/>
      <c r="E7" s="331" t="s">
        <v>271</v>
      </c>
      <c r="F7" s="331" t="s">
        <v>283</v>
      </c>
      <c r="G7" s="331" t="s">
        <v>356</v>
      </c>
      <c r="H7" s="511"/>
      <c r="I7" s="511"/>
      <c r="J7" s="511"/>
      <c r="K7" s="331" t="s">
        <v>271</v>
      </c>
      <c r="L7" s="331" t="s">
        <v>283</v>
      </c>
      <c r="M7" s="331" t="s">
        <v>356</v>
      </c>
      <c r="N7" s="511"/>
      <c r="O7" s="511"/>
      <c r="P7" s="511"/>
      <c r="Q7" s="331" t="s">
        <v>271</v>
      </c>
      <c r="R7" s="331" t="s">
        <v>283</v>
      </c>
      <c r="S7" s="331" t="s">
        <v>356</v>
      </c>
      <c r="T7" s="508"/>
      <c r="U7" s="508"/>
      <c r="V7" s="508"/>
      <c r="W7" s="508"/>
      <c r="X7" s="508"/>
      <c r="Y7" s="511"/>
      <c r="Z7" s="511"/>
      <c r="AA7" s="511"/>
      <c r="AB7" s="511"/>
      <c r="AC7" s="511"/>
      <c r="AD7" s="511"/>
      <c r="AE7" s="511"/>
      <c r="AF7" s="508"/>
      <c r="AG7" s="508"/>
      <c r="AH7" s="508"/>
      <c r="AI7" s="508"/>
      <c r="AJ7" s="508"/>
      <c r="AK7" s="508"/>
      <c r="AL7" s="511"/>
      <c r="AM7" s="511"/>
      <c r="AN7" s="511"/>
      <c r="AO7" s="511"/>
      <c r="AP7" s="511"/>
      <c r="AQ7" s="511"/>
    </row>
    <row r="8" spans="1:43" s="280" customFormat="1" ht="18.75">
      <c r="A8" s="275" t="s">
        <v>335</v>
      </c>
      <c r="B8" s="276">
        <v>21.29655</v>
      </c>
      <c r="C8" s="277">
        <v>25.31868</v>
      </c>
      <c r="D8" s="277">
        <v>20.88057</v>
      </c>
      <c r="E8" s="277">
        <v>21.67838</v>
      </c>
      <c r="F8" s="277">
        <v>22.57125</v>
      </c>
      <c r="G8" s="277">
        <v>23.5527</v>
      </c>
      <c r="H8" s="277">
        <v>97.76752</v>
      </c>
      <c r="I8" s="277">
        <v>97.332894</v>
      </c>
      <c r="J8" s="277">
        <v>96.21854</v>
      </c>
      <c r="K8" s="277">
        <v>99.8787</v>
      </c>
      <c r="L8" s="277">
        <v>103.931</v>
      </c>
      <c r="M8" s="277">
        <v>107.55647</v>
      </c>
      <c r="N8" s="276">
        <v>293.36</v>
      </c>
      <c r="O8" s="277">
        <v>267.09</v>
      </c>
      <c r="P8" s="277">
        <v>253.09</v>
      </c>
      <c r="Q8" s="277">
        <v>253.09</v>
      </c>
      <c r="R8" s="277">
        <v>253.09</v>
      </c>
      <c r="S8" s="277">
        <v>253.09</v>
      </c>
      <c r="T8" s="290">
        <v>41</v>
      </c>
      <c r="U8" s="290">
        <v>19</v>
      </c>
      <c r="V8" s="278"/>
      <c r="W8" s="278"/>
      <c r="X8" s="278">
        <f>Z8+AC8+AE8</f>
        <v>3</v>
      </c>
      <c r="Y8" s="279"/>
      <c r="Z8" s="279">
        <v>1</v>
      </c>
      <c r="AA8" s="279"/>
      <c r="AB8" s="278"/>
      <c r="AC8" s="278">
        <v>1</v>
      </c>
      <c r="AD8" s="278"/>
      <c r="AE8" s="278">
        <v>1</v>
      </c>
      <c r="AF8" s="292">
        <v>4</v>
      </c>
      <c r="AG8" s="292">
        <v>4</v>
      </c>
      <c r="AH8" s="292"/>
      <c r="AI8" s="292"/>
      <c r="AJ8" s="292">
        <v>3</v>
      </c>
      <c r="AK8" s="292">
        <v>3</v>
      </c>
      <c r="AL8" s="292">
        <v>4</v>
      </c>
      <c r="AM8" s="292">
        <v>1</v>
      </c>
      <c r="AN8" s="292">
        <v>2</v>
      </c>
      <c r="AO8" s="292"/>
      <c r="AP8" s="292"/>
      <c r="AQ8" s="292">
        <v>1</v>
      </c>
    </row>
    <row r="9" spans="1:43" s="280" customFormat="1" ht="18.75">
      <c r="A9" s="275" t="s">
        <v>336</v>
      </c>
      <c r="B9" s="276">
        <v>2.37892</v>
      </c>
      <c r="C9" s="277">
        <v>1.95478</v>
      </c>
      <c r="D9" s="277">
        <v>4.889</v>
      </c>
      <c r="E9" s="277">
        <v>4.9881</v>
      </c>
      <c r="F9" s="277">
        <v>5.09</v>
      </c>
      <c r="G9" s="277">
        <v>5.1943</v>
      </c>
      <c r="H9" s="277">
        <v>2.7354</v>
      </c>
      <c r="I9" s="277">
        <v>2.89291</v>
      </c>
      <c r="J9" s="277">
        <v>3.195169</v>
      </c>
      <c r="K9" s="277">
        <v>3.316375</v>
      </c>
      <c r="L9" s="277">
        <v>3.44233</v>
      </c>
      <c r="M9" s="277">
        <v>3.5733116</v>
      </c>
      <c r="N9" s="276">
        <v>9.15</v>
      </c>
      <c r="O9" s="277">
        <v>8.72</v>
      </c>
      <c r="P9" s="277">
        <v>9.72</v>
      </c>
      <c r="Q9" s="277">
        <v>9.72</v>
      </c>
      <c r="R9" s="277">
        <v>9.72</v>
      </c>
      <c r="S9" s="277">
        <v>9.72</v>
      </c>
      <c r="T9" s="290">
        <v>25</v>
      </c>
      <c r="U9" s="290">
        <v>10</v>
      </c>
      <c r="V9" s="278"/>
      <c r="W9" s="278"/>
      <c r="X9" s="278">
        <f>Z9</f>
        <v>2</v>
      </c>
      <c r="Y9" s="279"/>
      <c r="Z9" s="279">
        <v>2</v>
      </c>
      <c r="AA9" s="279"/>
      <c r="AB9" s="278"/>
      <c r="AC9" s="278"/>
      <c r="AD9" s="278"/>
      <c r="AE9" s="278"/>
      <c r="AF9" s="292">
        <v>3</v>
      </c>
      <c r="AG9" s="292">
        <v>3</v>
      </c>
      <c r="AH9" s="292"/>
      <c r="AI9" s="292"/>
      <c r="AJ9" s="292">
        <v>2</v>
      </c>
      <c r="AK9" s="292">
        <v>2</v>
      </c>
      <c r="AL9" s="292">
        <v>1</v>
      </c>
      <c r="AM9" s="292"/>
      <c r="AN9" s="292"/>
      <c r="AO9" s="292"/>
      <c r="AP9" s="292"/>
      <c r="AQ9" s="292">
        <v>1</v>
      </c>
    </row>
    <row r="10" spans="1:43" s="280" customFormat="1" ht="18.75">
      <c r="A10" s="275" t="s">
        <v>337</v>
      </c>
      <c r="B10" s="276"/>
      <c r="C10" s="277"/>
      <c r="D10" s="277"/>
      <c r="E10" s="277"/>
      <c r="F10" s="277"/>
      <c r="G10" s="277"/>
      <c r="H10" s="277">
        <v>10.38432</v>
      </c>
      <c r="I10" s="277">
        <v>10.96062</v>
      </c>
      <c r="J10" s="277">
        <v>11.43193</v>
      </c>
      <c r="K10" s="277">
        <v>11.8892</v>
      </c>
      <c r="L10" s="277">
        <v>12.36477</v>
      </c>
      <c r="M10" s="277">
        <v>12.85936</v>
      </c>
      <c r="N10" s="276">
        <v>29.76</v>
      </c>
      <c r="O10" s="277">
        <v>30</v>
      </c>
      <c r="P10" s="277">
        <v>30</v>
      </c>
      <c r="Q10" s="277">
        <v>30</v>
      </c>
      <c r="R10" s="277">
        <v>30</v>
      </c>
      <c r="S10" s="277">
        <v>30</v>
      </c>
      <c r="T10" s="290">
        <v>16</v>
      </c>
      <c r="U10" s="290">
        <v>6</v>
      </c>
      <c r="V10" s="278"/>
      <c r="W10" s="278"/>
      <c r="X10" s="278"/>
      <c r="Y10" s="279"/>
      <c r="Z10" s="279"/>
      <c r="AA10" s="279"/>
      <c r="AB10" s="278"/>
      <c r="AC10" s="278"/>
      <c r="AD10" s="278"/>
      <c r="AE10" s="278"/>
      <c r="AF10" s="292">
        <v>1</v>
      </c>
      <c r="AG10" s="292">
        <v>1</v>
      </c>
      <c r="AH10" s="292"/>
      <c r="AI10" s="292"/>
      <c r="AJ10" s="292"/>
      <c r="AK10" s="292"/>
      <c r="AL10" s="292">
        <v>2</v>
      </c>
      <c r="AM10" s="292"/>
      <c r="AN10" s="292">
        <v>1</v>
      </c>
      <c r="AO10" s="292"/>
      <c r="AP10" s="292"/>
      <c r="AQ10" s="292">
        <v>1</v>
      </c>
    </row>
    <row r="11" spans="1:43" s="280" customFormat="1" ht="18.75">
      <c r="A11" s="275" t="s">
        <v>338</v>
      </c>
      <c r="B11" s="276">
        <v>50.27741</v>
      </c>
      <c r="C11" s="277">
        <v>42.83271</v>
      </c>
      <c r="D11" s="277">
        <v>39.2256</v>
      </c>
      <c r="E11" s="277">
        <v>40.06514</v>
      </c>
      <c r="F11" s="277">
        <v>40.92388</v>
      </c>
      <c r="G11" s="277">
        <v>41.79875</v>
      </c>
      <c r="H11" s="277">
        <v>48.59754</v>
      </c>
      <c r="I11" s="277">
        <v>54.25729</v>
      </c>
      <c r="J11" s="277">
        <v>56.75212</v>
      </c>
      <c r="K11" s="277">
        <v>58.950764</v>
      </c>
      <c r="L11" s="277">
        <v>61.41691</v>
      </c>
      <c r="M11" s="277">
        <v>64.1375</v>
      </c>
      <c r="N11" s="276">
        <v>142.35</v>
      </c>
      <c r="O11" s="277">
        <v>151.33</v>
      </c>
      <c r="P11" s="277">
        <v>156.33</v>
      </c>
      <c r="Q11" s="277">
        <v>156.33</v>
      </c>
      <c r="R11" s="277">
        <v>156.33</v>
      </c>
      <c r="S11" s="277">
        <v>156.33</v>
      </c>
      <c r="T11" s="290">
        <v>37</v>
      </c>
      <c r="U11" s="290">
        <v>12</v>
      </c>
      <c r="V11" s="278"/>
      <c r="W11" s="278"/>
      <c r="X11" s="278">
        <f>Z11+AC11+AE11</f>
        <v>15</v>
      </c>
      <c r="Y11" s="279"/>
      <c r="Z11" s="279">
        <v>11</v>
      </c>
      <c r="AA11" s="279"/>
      <c r="AB11" s="278"/>
      <c r="AC11" s="278">
        <v>2</v>
      </c>
      <c r="AD11" s="278"/>
      <c r="AE11" s="278">
        <v>2</v>
      </c>
      <c r="AF11" s="292">
        <v>18</v>
      </c>
      <c r="AG11" s="292">
        <v>18</v>
      </c>
      <c r="AH11" s="292"/>
      <c r="AI11" s="292"/>
      <c r="AJ11" s="292">
        <v>16</v>
      </c>
      <c r="AK11" s="292">
        <v>15</v>
      </c>
      <c r="AL11" s="292">
        <v>4</v>
      </c>
      <c r="AM11" s="292">
        <v>2</v>
      </c>
      <c r="AN11" s="292">
        <v>1</v>
      </c>
      <c r="AO11" s="292"/>
      <c r="AP11" s="292"/>
      <c r="AQ11" s="292">
        <v>1</v>
      </c>
    </row>
    <row r="12" spans="1:43" s="280" customFormat="1" ht="37.5">
      <c r="A12" s="275" t="s">
        <v>339</v>
      </c>
      <c r="B12" s="276">
        <v>0.32</v>
      </c>
      <c r="C12" s="277">
        <v>0.32</v>
      </c>
      <c r="D12" s="277">
        <v>0.6376</v>
      </c>
      <c r="E12" s="277">
        <v>0.6637</v>
      </c>
      <c r="F12" s="277">
        <v>0.6936535</v>
      </c>
      <c r="G12" s="277">
        <v>0.726918</v>
      </c>
      <c r="H12" s="277">
        <v>27.379</v>
      </c>
      <c r="I12" s="277">
        <v>39.5744</v>
      </c>
      <c r="J12" s="277">
        <v>41.3901</v>
      </c>
      <c r="K12" s="277">
        <v>43.0457</v>
      </c>
      <c r="L12" s="277">
        <v>44.7675</v>
      </c>
      <c r="M12" s="277">
        <v>46.5582</v>
      </c>
      <c r="N12" s="276">
        <v>107.97</v>
      </c>
      <c r="O12" s="277">
        <v>109.44</v>
      </c>
      <c r="P12" s="277">
        <v>110.44</v>
      </c>
      <c r="Q12" s="277">
        <v>110.44</v>
      </c>
      <c r="R12" s="277">
        <v>110.44</v>
      </c>
      <c r="S12" s="277">
        <v>110.44</v>
      </c>
      <c r="T12" s="290">
        <v>48</v>
      </c>
      <c r="U12" s="290">
        <v>18</v>
      </c>
      <c r="V12" s="278"/>
      <c r="W12" s="278"/>
      <c r="X12" s="278">
        <f>Z12+AC12+AE12</f>
        <v>2</v>
      </c>
      <c r="Y12" s="279"/>
      <c r="Z12" s="279"/>
      <c r="AA12" s="279"/>
      <c r="AB12" s="278"/>
      <c r="AC12" s="278"/>
      <c r="AD12" s="278"/>
      <c r="AE12" s="278">
        <v>2</v>
      </c>
      <c r="AF12" s="292">
        <v>9</v>
      </c>
      <c r="AG12" s="292">
        <v>9</v>
      </c>
      <c r="AH12" s="292"/>
      <c r="AI12" s="292"/>
      <c r="AJ12" s="292">
        <v>2</v>
      </c>
      <c r="AK12" s="292">
        <v>2</v>
      </c>
      <c r="AL12" s="292">
        <v>4</v>
      </c>
      <c r="AM12" s="292"/>
      <c r="AN12" s="292">
        <v>3</v>
      </c>
      <c r="AO12" s="292"/>
      <c r="AP12" s="292"/>
      <c r="AQ12" s="292">
        <v>1</v>
      </c>
    </row>
    <row r="13" spans="1:43" s="280" customFormat="1" ht="18.75">
      <c r="A13" s="275" t="s">
        <v>340</v>
      </c>
      <c r="B13" s="276">
        <v>11.89462</v>
      </c>
      <c r="C13" s="277">
        <v>9.7739</v>
      </c>
      <c r="D13" s="277">
        <v>2.31</v>
      </c>
      <c r="E13" s="277">
        <v>2.356</v>
      </c>
      <c r="F13" s="277">
        <v>2.403</v>
      </c>
      <c r="G13" s="277">
        <v>2.451</v>
      </c>
      <c r="H13" s="277">
        <v>44.53291</v>
      </c>
      <c r="I13" s="277">
        <v>41.21526</v>
      </c>
      <c r="J13" s="277">
        <v>40.42891</v>
      </c>
      <c r="K13" s="277">
        <v>41.9954</v>
      </c>
      <c r="L13" s="277">
        <v>43.6983</v>
      </c>
      <c r="M13" s="277">
        <v>45.29435</v>
      </c>
      <c r="N13" s="276">
        <v>130.36</v>
      </c>
      <c r="O13" s="277">
        <v>112.93</v>
      </c>
      <c r="P13" s="277">
        <v>105.93</v>
      </c>
      <c r="Q13" s="277">
        <v>105.93</v>
      </c>
      <c r="R13" s="277">
        <v>105.93</v>
      </c>
      <c r="S13" s="277">
        <v>105.93</v>
      </c>
      <c r="T13" s="290">
        <v>35</v>
      </c>
      <c r="U13" s="290">
        <v>11</v>
      </c>
      <c r="V13" s="278"/>
      <c r="W13" s="278"/>
      <c r="X13" s="278">
        <f>Z13+AC13+AE13</f>
        <v>1</v>
      </c>
      <c r="Y13" s="279"/>
      <c r="Z13" s="279">
        <v>1</v>
      </c>
      <c r="AA13" s="279"/>
      <c r="AB13" s="278"/>
      <c r="AC13" s="278"/>
      <c r="AD13" s="278"/>
      <c r="AE13" s="278"/>
      <c r="AF13" s="292">
        <v>4</v>
      </c>
      <c r="AG13" s="292">
        <v>4</v>
      </c>
      <c r="AH13" s="292"/>
      <c r="AI13" s="292"/>
      <c r="AJ13" s="292">
        <v>1</v>
      </c>
      <c r="AK13" s="292">
        <v>1</v>
      </c>
      <c r="AL13" s="292">
        <v>2</v>
      </c>
      <c r="AM13" s="292"/>
      <c r="AN13" s="292">
        <v>1</v>
      </c>
      <c r="AO13" s="292"/>
      <c r="AP13" s="292"/>
      <c r="AQ13" s="292">
        <v>1</v>
      </c>
    </row>
    <row r="14" spans="1:43" s="280" customFormat="1" ht="18.75">
      <c r="A14" s="275" t="s">
        <v>341</v>
      </c>
      <c r="B14" s="276">
        <v>16.05969</v>
      </c>
      <c r="C14" s="277">
        <v>20.31012</v>
      </c>
      <c r="D14" s="277">
        <v>21.269</v>
      </c>
      <c r="E14" s="277">
        <v>21.4396</v>
      </c>
      <c r="F14" s="277">
        <v>21.6236161</v>
      </c>
      <c r="G14" s="277">
        <v>21.8167327</v>
      </c>
      <c r="H14" s="277">
        <v>145.966</v>
      </c>
      <c r="I14" s="277">
        <v>147.425</v>
      </c>
      <c r="J14" s="277">
        <v>154.137</v>
      </c>
      <c r="K14" s="277">
        <v>160.137</v>
      </c>
      <c r="L14" s="277">
        <v>166.597</v>
      </c>
      <c r="M14" s="277">
        <v>173.089</v>
      </c>
      <c r="N14" s="276">
        <v>354.16</v>
      </c>
      <c r="O14" s="277">
        <v>359.29</v>
      </c>
      <c r="P14" s="277">
        <v>362.29</v>
      </c>
      <c r="Q14" s="277">
        <v>362.29</v>
      </c>
      <c r="R14" s="277">
        <v>362.29</v>
      </c>
      <c r="S14" s="277">
        <v>362.29</v>
      </c>
      <c r="T14" s="290">
        <v>65</v>
      </c>
      <c r="U14" s="290">
        <v>22</v>
      </c>
      <c r="V14" s="278"/>
      <c r="W14" s="278"/>
      <c r="X14" s="278">
        <f>Y14+Z14+AC14+AE14</f>
        <v>10</v>
      </c>
      <c r="Y14" s="279">
        <v>1</v>
      </c>
      <c r="Z14" s="279">
        <v>6</v>
      </c>
      <c r="AA14" s="279"/>
      <c r="AB14" s="278"/>
      <c r="AC14" s="278">
        <v>1</v>
      </c>
      <c r="AD14" s="278"/>
      <c r="AE14" s="278">
        <v>2</v>
      </c>
      <c r="AF14" s="292">
        <v>10</v>
      </c>
      <c r="AG14" s="292">
        <v>10</v>
      </c>
      <c r="AH14" s="292">
        <v>1</v>
      </c>
      <c r="AI14" s="292">
        <v>1</v>
      </c>
      <c r="AJ14" s="292">
        <v>9</v>
      </c>
      <c r="AK14" s="292">
        <v>8</v>
      </c>
      <c r="AL14" s="292">
        <v>3</v>
      </c>
      <c r="AM14" s="292">
        <v>1</v>
      </c>
      <c r="AN14" s="292">
        <v>1</v>
      </c>
      <c r="AO14" s="292"/>
      <c r="AP14" s="292"/>
      <c r="AQ14" s="292">
        <v>1</v>
      </c>
    </row>
    <row r="15" spans="1:43" s="280" customFormat="1" ht="18.75">
      <c r="A15" s="275" t="s">
        <v>342</v>
      </c>
      <c r="B15" s="276">
        <v>1871.937</v>
      </c>
      <c r="C15" s="277">
        <v>1842.013</v>
      </c>
      <c r="D15" s="277">
        <v>2152.028</v>
      </c>
      <c r="E15" s="277">
        <v>2388.573</v>
      </c>
      <c r="F15" s="277">
        <v>2489.604</v>
      </c>
      <c r="G15" s="277">
        <v>2596.797</v>
      </c>
      <c r="H15" s="277">
        <v>284.27</v>
      </c>
      <c r="I15" s="277">
        <v>292.73</v>
      </c>
      <c r="J15" s="277">
        <v>294.29</v>
      </c>
      <c r="K15" s="277">
        <v>305.38</v>
      </c>
      <c r="L15" s="277">
        <v>316.77</v>
      </c>
      <c r="M15" s="277">
        <v>327.42</v>
      </c>
      <c r="N15" s="276">
        <v>948.82</v>
      </c>
      <c r="O15" s="277">
        <v>885.58</v>
      </c>
      <c r="P15" s="277">
        <v>846.58</v>
      </c>
      <c r="Q15" s="277">
        <v>838.58</v>
      </c>
      <c r="R15" s="277">
        <v>846.58</v>
      </c>
      <c r="S15" s="277">
        <v>847.58</v>
      </c>
      <c r="T15" s="290">
        <v>98</v>
      </c>
      <c r="U15" s="290">
        <v>30</v>
      </c>
      <c r="V15" s="278"/>
      <c r="W15" s="278"/>
      <c r="X15" s="278">
        <f>Y15+Z15+AC15+AE15+AD15</f>
        <v>25</v>
      </c>
      <c r="Y15" s="279">
        <v>3</v>
      </c>
      <c r="Z15" s="279">
        <v>10</v>
      </c>
      <c r="AA15" s="279"/>
      <c r="AB15" s="278"/>
      <c r="AC15" s="278">
        <v>5</v>
      </c>
      <c r="AD15" s="278">
        <v>1</v>
      </c>
      <c r="AE15" s="278">
        <v>6</v>
      </c>
      <c r="AF15" s="292">
        <v>65</v>
      </c>
      <c r="AG15" s="292">
        <v>67</v>
      </c>
      <c r="AH15" s="292">
        <v>3</v>
      </c>
      <c r="AI15" s="292">
        <v>3</v>
      </c>
      <c r="AJ15" s="292">
        <v>21</v>
      </c>
      <c r="AK15" s="292">
        <v>19</v>
      </c>
      <c r="AL15" s="292">
        <v>3</v>
      </c>
      <c r="AM15" s="292">
        <v>1</v>
      </c>
      <c r="AN15" s="292">
        <v>1</v>
      </c>
      <c r="AO15" s="292"/>
      <c r="AP15" s="292"/>
      <c r="AQ15" s="292">
        <v>1</v>
      </c>
    </row>
    <row r="16" spans="1:43" s="280" customFormat="1" ht="18.75">
      <c r="A16" s="275" t="s">
        <v>343</v>
      </c>
      <c r="B16" s="276">
        <v>4.7578</v>
      </c>
      <c r="C16" s="277">
        <v>3.90956</v>
      </c>
      <c r="D16" s="277">
        <v>5.472</v>
      </c>
      <c r="E16" s="277">
        <v>5.5821</v>
      </c>
      <c r="F16" s="277">
        <v>5.695</v>
      </c>
      <c r="G16" s="277">
        <v>5.8103</v>
      </c>
      <c r="H16" s="277">
        <v>26.8</v>
      </c>
      <c r="I16" s="277">
        <v>21.45</v>
      </c>
      <c r="J16" s="277">
        <v>22.85</v>
      </c>
      <c r="K16" s="277">
        <v>23.75</v>
      </c>
      <c r="L16" s="277">
        <v>24.68</v>
      </c>
      <c r="M16" s="277">
        <v>25.65</v>
      </c>
      <c r="N16" s="276">
        <v>58.19</v>
      </c>
      <c r="O16" s="277">
        <v>57.32</v>
      </c>
      <c r="P16" s="277">
        <v>60.32</v>
      </c>
      <c r="Q16" s="277">
        <v>60.32</v>
      </c>
      <c r="R16" s="277">
        <v>60.32</v>
      </c>
      <c r="S16" s="277">
        <v>60.32</v>
      </c>
      <c r="T16" s="290">
        <v>30</v>
      </c>
      <c r="U16" s="290">
        <v>10</v>
      </c>
      <c r="V16" s="278"/>
      <c r="W16" s="278"/>
      <c r="X16" s="278">
        <f>Y16+Z16+AC16+AD16+AE16</f>
        <v>3</v>
      </c>
      <c r="Y16" s="279"/>
      <c r="Z16" s="279">
        <v>3</v>
      </c>
      <c r="AA16" s="279"/>
      <c r="AB16" s="278"/>
      <c r="AC16" s="278"/>
      <c r="AD16" s="278"/>
      <c r="AE16" s="278"/>
      <c r="AF16" s="292">
        <v>3</v>
      </c>
      <c r="AG16" s="292">
        <v>3</v>
      </c>
      <c r="AH16" s="292"/>
      <c r="AI16" s="292"/>
      <c r="AJ16" s="292">
        <v>3</v>
      </c>
      <c r="AK16" s="292">
        <v>3</v>
      </c>
      <c r="AL16" s="292">
        <v>3</v>
      </c>
      <c r="AM16" s="292"/>
      <c r="AN16" s="292">
        <v>2</v>
      </c>
      <c r="AO16" s="292"/>
      <c r="AP16" s="292"/>
      <c r="AQ16" s="292">
        <v>1</v>
      </c>
    </row>
    <row r="17" spans="1:43" s="280" customFormat="1" ht="18.75">
      <c r="A17" s="275" t="s">
        <v>344</v>
      </c>
      <c r="B17" s="276">
        <v>28.4195</v>
      </c>
      <c r="C17" s="277">
        <v>41.3788</v>
      </c>
      <c r="D17" s="277">
        <v>27.1181</v>
      </c>
      <c r="E17" s="277">
        <v>27.9501</v>
      </c>
      <c r="F17" s="277">
        <v>28.8526</v>
      </c>
      <c r="G17" s="277">
        <v>29.8239</v>
      </c>
      <c r="H17" s="277">
        <v>59.255</v>
      </c>
      <c r="I17" s="277">
        <v>69.027</v>
      </c>
      <c r="J17" s="277">
        <v>72.248</v>
      </c>
      <c r="K17" s="277">
        <v>75.098</v>
      </c>
      <c r="L17" s="277">
        <v>78.073</v>
      </c>
      <c r="M17" s="277">
        <v>81.392</v>
      </c>
      <c r="N17" s="276">
        <v>186.01</v>
      </c>
      <c r="O17" s="277">
        <v>187.05</v>
      </c>
      <c r="P17" s="277">
        <v>189.05</v>
      </c>
      <c r="Q17" s="277">
        <v>189.05</v>
      </c>
      <c r="R17" s="277">
        <v>189.05</v>
      </c>
      <c r="S17" s="277">
        <v>190.05</v>
      </c>
      <c r="T17" s="290">
        <v>20</v>
      </c>
      <c r="U17" s="290">
        <v>7</v>
      </c>
      <c r="V17" s="278"/>
      <c r="W17" s="278"/>
      <c r="X17" s="278">
        <f>Z17+AC17</f>
        <v>4</v>
      </c>
      <c r="Y17" s="279"/>
      <c r="Z17" s="279">
        <v>3</v>
      </c>
      <c r="AA17" s="279"/>
      <c r="AB17" s="278"/>
      <c r="AC17" s="278">
        <v>1</v>
      </c>
      <c r="AD17" s="278"/>
      <c r="AE17" s="278"/>
      <c r="AF17" s="292">
        <v>5</v>
      </c>
      <c r="AG17" s="292">
        <v>6</v>
      </c>
      <c r="AH17" s="292"/>
      <c r="AI17" s="292"/>
      <c r="AJ17" s="292">
        <v>4</v>
      </c>
      <c r="AK17" s="292">
        <v>4</v>
      </c>
      <c r="AL17" s="292">
        <v>5</v>
      </c>
      <c r="AM17" s="292">
        <v>1</v>
      </c>
      <c r="AN17" s="292">
        <v>3</v>
      </c>
      <c r="AO17" s="292"/>
      <c r="AP17" s="292"/>
      <c r="AQ17" s="292">
        <v>1</v>
      </c>
    </row>
    <row r="18" spans="1:43" s="280" customFormat="1" ht="18.75">
      <c r="A18" s="275" t="s">
        <v>345</v>
      </c>
      <c r="B18" s="276">
        <v>3.55792</v>
      </c>
      <c r="C18" s="277">
        <v>3.13478</v>
      </c>
      <c r="D18" s="277">
        <v>3.4209</v>
      </c>
      <c r="E18" s="277">
        <v>3.51594</v>
      </c>
      <c r="F18" s="277">
        <v>3.61825</v>
      </c>
      <c r="G18" s="277">
        <v>3.728262</v>
      </c>
      <c r="H18" s="277">
        <v>5.784</v>
      </c>
      <c r="I18" s="277">
        <v>7.484</v>
      </c>
      <c r="J18" s="277">
        <v>7.782</v>
      </c>
      <c r="K18" s="277">
        <v>8.086</v>
      </c>
      <c r="L18" s="277">
        <v>8.615</v>
      </c>
      <c r="M18" s="277">
        <v>8.944</v>
      </c>
      <c r="N18" s="276">
        <v>18.55</v>
      </c>
      <c r="O18" s="277">
        <v>21.24</v>
      </c>
      <c r="P18" s="277">
        <v>21.24</v>
      </c>
      <c r="Q18" s="277">
        <v>21.24</v>
      </c>
      <c r="R18" s="277">
        <v>22.24</v>
      </c>
      <c r="S18" s="277">
        <v>22.24</v>
      </c>
      <c r="T18" s="290">
        <v>15</v>
      </c>
      <c r="U18" s="290">
        <v>3</v>
      </c>
      <c r="V18" s="278"/>
      <c r="W18" s="278"/>
      <c r="X18" s="278">
        <f>Z18+AC18</f>
        <v>1</v>
      </c>
      <c r="Y18" s="279"/>
      <c r="Z18" s="279">
        <v>1</v>
      </c>
      <c r="AA18" s="279"/>
      <c r="AB18" s="278"/>
      <c r="AC18" s="278"/>
      <c r="AD18" s="278"/>
      <c r="AE18" s="278">
        <v>1</v>
      </c>
      <c r="AF18" s="292">
        <v>2</v>
      </c>
      <c r="AG18" s="292">
        <v>2</v>
      </c>
      <c r="AH18" s="292"/>
      <c r="AI18" s="292"/>
      <c r="AJ18" s="292">
        <v>2</v>
      </c>
      <c r="AK18" s="292">
        <v>2</v>
      </c>
      <c r="AL18" s="292">
        <v>2</v>
      </c>
      <c r="AM18" s="292"/>
      <c r="AN18" s="292">
        <v>1</v>
      </c>
      <c r="AO18" s="292"/>
      <c r="AP18" s="292"/>
      <c r="AQ18" s="292">
        <v>1</v>
      </c>
    </row>
    <row r="19" spans="1:43" s="280" customFormat="1" ht="18.75">
      <c r="A19" s="275" t="s">
        <v>346</v>
      </c>
      <c r="B19" s="276">
        <v>218.315</v>
      </c>
      <c r="C19" s="277">
        <v>218.309</v>
      </c>
      <c r="D19" s="277">
        <v>170.13</v>
      </c>
      <c r="E19" s="277">
        <v>180.1031</v>
      </c>
      <c r="F19" s="277">
        <v>190.107</v>
      </c>
      <c r="G19" s="277">
        <v>200.113</v>
      </c>
      <c r="H19" s="277">
        <v>340.571</v>
      </c>
      <c r="I19" s="277">
        <v>350.78753</v>
      </c>
      <c r="J19" s="277">
        <v>349.6795</v>
      </c>
      <c r="K19" s="277">
        <v>361.60955</v>
      </c>
      <c r="L19" s="277">
        <v>376.96795</v>
      </c>
      <c r="M19" s="277">
        <v>391.5389</v>
      </c>
      <c r="N19" s="276">
        <v>857.15</v>
      </c>
      <c r="O19" s="277">
        <v>858.99</v>
      </c>
      <c r="P19" s="277">
        <v>834.63</v>
      </c>
      <c r="Q19" s="277">
        <v>827.63</v>
      </c>
      <c r="R19" s="277">
        <v>823.63</v>
      </c>
      <c r="S19" s="277">
        <v>823.63</v>
      </c>
      <c r="T19" s="290"/>
      <c r="U19" s="290"/>
      <c r="V19" s="278"/>
      <c r="W19" s="278"/>
      <c r="X19" s="278">
        <f>Z19+AE19</f>
        <v>1</v>
      </c>
      <c r="Y19" s="279"/>
      <c r="Z19" s="279">
        <v>1</v>
      </c>
      <c r="AA19" s="279"/>
      <c r="AB19" s="278"/>
      <c r="AC19" s="278"/>
      <c r="AD19" s="278"/>
      <c r="AE19" s="278"/>
      <c r="AF19" s="292">
        <v>8</v>
      </c>
      <c r="AG19" s="292">
        <v>8</v>
      </c>
      <c r="AH19" s="292"/>
      <c r="AI19" s="292"/>
      <c r="AJ19" s="292">
        <v>1</v>
      </c>
      <c r="AK19" s="292">
        <v>1</v>
      </c>
      <c r="AL19" s="292"/>
      <c r="AM19" s="292"/>
      <c r="AN19" s="292"/>
      <c r="AO19" s="292"/>
      <c r="AP19" s="292"/>
      <c r="AQ19" s="292"/>
    </row>
    <row r="20" spans="1:43" s="280" customFormat="1" ht="18.75">
      <c r="A20" s="275"/>
      <c r="B20" s="281"/>
      <c r="C20" s="282"/>
      <c r="D20" s="282"/>
      <c r="E20" s="282"/>
      <c r="F20" s="282"/>
      <c r="G20" s="282"/>
      <c r="H20" s="281"/>
      <c r="I20" s="282"/>
      <c r="J20" s="282"/>
      <c r="K20" s="282"/>
      <c r="L20" s="282"/>
      <c r="M20" s="282"/>
      <c r="N20" s="281"/>
      <c r="O20" s="282"/>
      <c r="P20" s="282"/>
      <c r="Q20" s="282"/>
      <c r="R20" s="282"/>
      <c r="S20" s="282"/>
      <c r="T20" s="291"/>
      <c r="U20" s="291"/>
      <c r="V20" s="283"/>
      <c r="W20" s="283"/>
      <c r="X20" s="283"/>
      <c r="Y20" s="283"/>
      <c r="Z20" s="283"/>
      <c r="AA20" s="283"/>
      <c r="AB20" s="283"/>
      <c r="AC20" s="283"/>
      <c r="AD20" s="283"/>
      <c r="AE20" s="283"/>
      <c r="AF20" s="283"/>
      <c r="AG20" s="283"/>
      <c r="AH20" s="283"/>
      <c r="AI20" s="283"/>
      <c r="AJ20" s="283"/>
      <c r="AK20" s="283"/>
      <c r="AL20" s="283"/>
      <c r="AM20" s="283"/>
      <c r="AN20" s="283"/>
      <c r="AO20" s="283"/>
      <c r="AP20" s="283"/>
      <c r="AQ20" s="283"/>
    </row>
    <row r="21" spans="1:43" s="289" customFormat="1" ht="19.5">
      <c r="A21" s="284" t="s">
        <v>164</v>
      </c>
      <c r="B21" s="285">
        <f>SUM(B8:B20)</f>
        <v>2229.21441</v>
      </c>
      <c r="C21" s="285">
        <f aca="true" t="shared" si="0" ref="C21:U21">SUM(C8:C20)</f>
        <v>2209.25533</v>
      </c>
      <c r="D21" s="286">
        <f t="shared" si="0"/>
        <v>2447.38077</v>
      </c>
      <c r="E21" s="285">
        <f t="shared" si="0"/>
        <v>2696.9151599999996</v>
      </c>
      <c r="F21" s="285">
        <f t="shared" si="0"/>
        <v>2811.1822496</v>
      </c>
      <c r="G21" s="285">
        <f t="shared" si="0"/>
        <v>2931.8128627</v>
      </c>
      <c r="H21" s="285">
        <f t="shared" si="0"/>
        <v>1094.0426899999998</v>
      </c>
      <c r="I21" s="285">
        <f t="shared" si="0"/>
        <v>1135.1369040000002</v>
      </c>
      <c r="J21" s="285">
        <f t="shared" si="0"/>
        <v>1150.4032690000001</v>
      </c>
      <c r="K21" s="287">
        <f t="shared" si="0"/>
        <v>1193.136689</v>
      </c>
      <c r="L21" s="287">
        <f t="shared" si="0"/>
        <v>1241.3237599999998</v>
      </c>
      <c r="M21" s="287">
        <f t="shared" si="0"/>
        <v>1288.0130915999998</v>
      </c>
      <c r="N21" s="287">
        <f t="shared" si="0"/>
        <v>3135.8300000000004</v>
      </c>
      <c r="O21" s="287">
        <f t="shared" si="0"/>
        <v>3048.9799999999996</v>
      </c>
      <c r="P21" s="287">
        <f t="shared" si="0"/>
        <v>2979.62</v>
      </c>
      <c r="Q21" s="287">
        <f t="shared" si="0"/>
        <v>2964.62</v>
      </c>
      <c r="R21" s="287">
        <f t="shared" si="0"/>
        <v>2969.62</v>
      </c>
      <c r="S21" s="287">
        <f t="shared" si="0"/>
        <v>2971.62</v>
      </c>
      <c r="T21" s="285">
        <f t="shared" si="0"/>
        <v>430</v>
      </c>
      <c r="U21" s="285">
        <f t="shared" si="0"/>
        <v>148</v>
      </c>
      <c r="V21" s="288"/>
      <c r="W21" s="288"/>
      <c r="X21" s="288">
        <f>SUM(X8:X20)</f>
        <v>67</v>
      </c>
      <c r="Y21" s="288">
        <f aca="true" t="shared" si="1" ref="Y21:AD21">SUM(Y8:Y20)</f>
        <v>4</v>
      </c>
      <c r="Z21" s="288">
        <f t="shared" si="1"/>
        <v>39</v>
      </c>
      <c r="AA21" s="288">
        <f t="shared" si="1"/>
        <v>0</v>
      </c>
      <c r="AB21" s="288">
        <f t="shared" si="1"/>
        <v>0</v>
      </c>
      <c r="AC21" s="288">
        <f t="shared" si="1"/>
        <v>10</v>
      </c>
      <c r="AD21" s="288">
        <f t="shared" si="1"/>
        <v>1</v>
      </c>
      <c r="AE21" s="288">
        <f>SUM(AE8:AE20)</f>
        <v>14</v>
      </c>
      <c r="AF21" s="288">
        <f aca="true" t="shared" si="2" ref="AF21">SUM(AF8:AF20)</f>
        <v>132</v>
      </c>
      <c r="AG21" s="288">
        <f aca="true" t="shared" si="3" ref="AG21">SUM(AG8:AG20)</f>
        <v>135</v>
      </c>
      <c r="AH21" s="288">
        <f aca="true" t="shared" si="4" ref="AH21">SUM(AH8:AH20)</f>
        <v>4</v>
      </c>
      <c r="AI21" s="288">
        <f aca="true" t="shared" si="5" ref="AI21">SUM(AI8:AI20)</f>
        <v>4</v>
      </c>
      <c r="AJ21" s="288">
        <f aca="true" t="shared" si="6" ref="AJ21">SUM(AJ8:AJ20)</f>
        <v>64</v>
      </c>
      <c r="AK21" s="288">
        <f aca="true" t="shared" si="7" ref="AK21">SUM(AK8:AK20)</f>
        <v>60</v>
      </c>
      <c r="AL21" s="384">
        <f>SUM(AL8:AL20)</f>
        <v>33</v>
      </c>
      <c r="AM21" s="288">
        <f aca="true" t="shared" si="8" ref="AM21">SUM(AM8:AM20)</f>
        <v>6</v>
      </c>
      <c r="AN21" s="288">
        <f aca="true" t="shared" si="9" ref="AN21">SUM(AN8:AN20)</f>
        <v>16</v>
      </c>
      <c r="AO21" s="288">
        <f aca="true" t="shared" si="10" ref="AO21">SUM(AO8:AO20)</f>
        <v>0</v>
      </c>
      <c r="AP21" s="288">
        <f aca="true" t="shared" si="11" ref="AP21:AQ21">SUM(AP8:AP20)</f>
        <v>0</v>
      </c>
      <c r="AQ21" s="288">
        <f t="shared" si="11"/>
        <v>11</v>
      </c>
    </row>
    <row r="22" spans="1:19" ht="18.75">
      <c r="A22" s="125"/>
      <c r="B22" s="126"/>
      <c r="C22" s="127"/>
      <c r="D22" s="127"/>
      <c r="E22" s="127"/>
      <c r="F22" s="127"/>
      <c r="G22" s="127"/>
      <c r="H22" s="126"/>
      <c r="I22" s="127"/>
      <c r="J22" s="127"/>
      <c r="K22" s="127"/>
      <c r="L22" s="127"/>
      <c r="M22" s="127"/>
      <c r="N22" s="126"/>
      <c r="O22" s="127"/>
      <c r="P22" s="127"/>
      <c r="Q22" s="127"/>
      <c r="R22" s="127"/>
      <c r="S22" s="127"/>
    </row>
    <row r="23" spans="1:43" ht="56.25" customHeight="1">
      <c r="A23" s="524" t="s">
        <v>163</v>
      </c>
      <c r="B23" s="524"/>
      <c r="C23" s="524"/>
      <c r="D23" s="524"/>
      <c r="E23" s="524"/>
      <c r="F23" s="524"/>
      <c r="G23" s="524"/>
      <c r="H23" s="524"/>
      <c r="I23" s="524"/>
      <c r="J23" s="524"/>
      <c r="K23" s="524"/>
      <c r="L23" s="524"/>
      <c r="M23" s="524"/>
      <c r="N23" s="524"/>
      <c r="O23" s="524"/>
      <c r="P23" s="524"/>
      <c r="Q23" s="524"/>
      <c r="R23" s="524"/>
      <c r="S23" s="524"/>
      <c r="T23" s="524"/>
      <c r="U23" s="524"/>
      <c r="X23" s="524" t="s">
        <v>163</v>
      </c>
      <c r="Y23" s="524"/>
      <c r="Z23" s="524"/>
      <c r="AA23" s="524"/>
      <c r="AB23" s="524"/>
      <c r="AC23" s="524"/>
      <c r="AD23" s="524"/>
      <c r="AE23" s="524"/>
      <c r="AF23" s="524"/>
      <c r="AG23" s="524"/>
      <c r="AH23" s="524"/>
      <c r="AI23" s="524"/>
      <c r="AJ23" s="524"/>
      <c r="AK23" s="524"/>
      <c r="AL23" s="524"/>
      <c r="AM23" s="524"/>
      <c r="AN23" s="524"/>
      <c r="AO23" s="524"/>
      <c r="AP23" s="524"/>
      <c r="AQ23" s="524"/>
    </row>
    <row r="24" spans="1:7" ht="18.75">
      <c r="A24" s="19"/>
      <c r="B24" s="19"/>
      <c r="C24" s="19"/>
      <c r="D24" s="19"/>
      <c r="E24" s="19"/>
      <c r="F24" s="19"/>
      <c r="G24" s="19"/>
    </row>
    <row r="25" ht="36.6" customHeight="1"/>
    <row r="32" spans="34:35" ht="18.75">
      <c r="AH32" s="520"/>
      <c r="AI32" s="521"/>
    </row>
  </sheetData>
  <mergeCells count="53">
    <mergeCell ref="A23:U23"/>
    <mergeCell ref="AP5:AP7"/>
    <mergeCell ref="AQ5:AQ7"/>
    <mergeCell ref="U6:U7"/>
    <mergeCell ref="T6:T7"/>
    <mergeCell ref="AI6:AI7"/>
    <mergeCell ref="X23:AQ23"/>
    <mergeCell ref="AH5:AI5"/>
    <mergeCell ref="K6:M6"/>
    <mergeCell ref="A4:A7"/>
    <mergeCell ref="B6:B7"/>
    <mergeCell ref="Z5:Z7"/>
    <mergeCell ref="AK6:AK7"/>
    <mergeCell ref="AM4:AQ4"/>
    <mergeCell ref="AL4:AL7"/>
    <mergeCell ref="AG6:AG7"/>
    <mergeCell ref="AH32:AI32"/>
    <mergeCell ref="B4:G5"/>
    <mergeCell ref="T4:U5"/>
    <mergeCell ref="AF5:AG5"/>
    <mergeCell ref="AJ6:AJ7"/>
    <mergeCell ref="Y4:AE4"/>
    <mergeCell ref="Y5:Y7"/>
    <mergeCell ref="X4:X7"/>
    <mergeCell ref="AA5:AA7"/>
    <mergeCell ref="AB5:AB7"/>
    <mergeCell ref="AC5:AC7"/>
    <mergeCell ref="AD5:AD7"/>
    <mergeCell ref="AE5:AE7"/>
    <mergeCell ref="H4:M5"/>
    <mergeCell ref="AF4:AK4"/>
    <mergeCell ref="AF6:AF7"/>
    <mergeCell ref="E1:G1"/>
    <mergeCell ref="E6:G6"/>
    <mergeCell ref="D6:D7"/>
    <mergeCell ref="C6:C7"/>
    <mergeCell ref="V4:W5"/>
    <mergeCell ref="V6:V7"/>
    <mergeCell ref="W6:W7"/>
    <mergeCell ref="A2:W2"/>
    <mergeCell ref="N4:S5"/>
    <mergeCell ref="Q6:S6"/>
    <mergeCell ref="N6:N7"/>
    <mergeCell ref="O6:O7"/>
    <mergeCell ref="P6:P7"/>
    <mergeCell ref="H6:H7"/>
    <mergeCell ref="I6:I7"/>
    <mergeCell ref="J6:J7"/>
    <mergeCell ref="AH6:AH7"/>
    <mergeCell ref="AJ5:AK5"/>
    <mergeCell ref="AM5:AM7"/>
    <mergeCell ref="AN5:AN7"/>
    <mergeCell ref="AO5:AO7"/>
  </mergeCells>
  <printOptions horizontalCentered="1"/>
  <pageMargins left="0" right="0" top="0.3937007874015748" bottom="0.1968503937007874" header="0" footer="0"/>
  <pageSetup horizontalDpi="300" verticalDpi="300" orientation="landscape" paperSize="9" scale="48" r:id="rId1"/>
  <colBreaks count="1" manualBreakCount="1">
    <brk id="23" max="16383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</sheetPr>
  <dimension ref="A1:P18"/>
  <sheetViews>
    <sheetView view="pageBreakPreview" zoomScale="75" zoomScaleSheetLayoutView="75" workbookViewId="0" topLeftCell="A1">
      <selection activeCell="J6" sqref="J6"/>
    </sheetView>
  </sheetViews>
  <sheetFormatPr defaultColWidth="9.00390625" defaultRowHeight="12.75"/>
  <cols>
    <col min="1" max="1" width="5.625" style="0" customWidth="1"/>
    <col min="2" max="2" width="46.25390625" style="0" customWidth="1"/>
    <col min="3" max="3" width="22.75390625" style="0" customWidth="1"/>
    <col min="4" max="4" width="14.625" style="0" customWidth="1"/>
    <col min="5" max="5" width="19.25390625" style="0" customWidth="1"/>
    <col min="6" max="6" width="13.125" style="0" customWidth="1"/>
    <col min="7" max="7" width="19.125" style="0" customWidth="1"/>
    <col min="8" max="8" width="20.25390625" style="0" customWidth="1"/>
    <col min="9" max="12" width="16.875" style="0" customWidth="1"/>
    <col min="13" max="13" width="16.75390625" style="0" customWidth="1"/>
    <col min="14" max="14" width="23.00390625" style="0" customWidth="1"/>
  </cols>
  <sheetData>
    <row r="1" spans="13:16" ht="26.25" customHeight="1">
      <c r="M1" s="529" t="s">
        <v>146</v>
      </c>
      <c r="N1" s="529"/>
      <c r="O1" s="69"/>
      <c r="P1" s="69"/>
    </row>
    <row r="3" spans="1:14" ht="72" customHeight="1">
      <c r="A3" s="530" t="s">
        <v>367</v>
      </c>
      <c r="B3" s="530"/>
      <c r="C3" s="530"/>
      <c r="D3" s="531"/>
      <c r="E3" s="531"/>
      <c r="F3" s="531"/>
      <c r="G3" s="531"/>
      <c r="H3" s="531"/>
      <c r="I3" s="531"/>
      <c r="J3" s="531"/>
      <c r="K3" s="531"/>
      <c r="L3" s="531"/>
      <c r="M3" s="531"/>
      <c r="N3" s="531"/>
    </row>
    <row r="4" spans="1:14" ht="29.25" customHeight="1">
      <c r="A4" s="104"/>
      <c r="B4" s="104"/>
      <c r="C4" s="104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</row>
    <row r="5" spans="1:14" ht="63" customHeight="1">
      <c r="A5" s="534" t="s">
        <v>79</v>
      </c>
      <c r="B5" s="534" t="s">
        <v>135</v>
      </c>
      <c r="C5" s="534" t="s">
        <v>92</v>
      </c>
      <c r="D5" s="534" t="s">
        <v>93</v>
      </c>
      <c r="E5" s="534" t="s">
        <v>142</v>
      </c>
      <c r="F5" s="534"/>
      <c r="G5" s="534" t="s">
        <v>94</v>
      </c>
      <c r="H5" s="534" t="s">
        <v>95</v>
      </c>
      <c r="I5" s="534" t="s">
        <v>133</v>
      </c>
      <c r="J5" s="534"/>
      <c r="K5" s="534"/>
      <c r="L5" s="534"/>
      <c r="M5" s="532" t="s">
        <v>143</v>
      </c>
      <c r="N5" s="532" t="s">
        <v>134</v>
      </c>
    </row>
    <row r="6" spans="1:14" ht="46.5" customHeight="1" thickBot="1">
      <c r="A6" s="534"/>
      <c r="B6" s="534"/>
      <c r="C6" s="534"/>
      <c r="D6" s="534"/>
      <c r="E6" s="534"/>
      <c r="F6" s="534"/>
      <c r="G6" s="534"/>
      <c r="H6" s="534"/>
      <c r="I6" s="333" t="s">
        <v>137</v>
      </c>
      <c r="J6" s="333" t="s">
        <v>138</v>
      </c>
      <c r="K6" s="333" t="s">
        <v>139</v>
      </c>
      <c r="L6" s="333" t="s">
        <v>136</v>
      </c>
      <c r="M6" s="533"/>
      <c r="N6" s="533"/>
    </row>
    <row r="7" spans="1:14" ht="33" customHeight="1">
      <c r="A7" s="525"/>
      <c r="B7" s="526"/>
      <c r="C7" s="526" t="s">
        <v>141</v>
      </c>
      <c r="D7" s="526"/>
      <c r="E7" s="456" t="s">
        <v>366</v>
      </c>
      <c r="F7" s="457"/>
      <c r="G7" s="332"/>
      <c r="H7" s="332"/>
      <c r="I7" s="332"/>
      <c r="J7" s="332"/>
      <c r="K7" s="332"/>
      <c r="L7" s="332"/>
      <c r="M7" s="332"/>
      <c r="N7" s="332"/>
    </row>
    <row r="8" spans="1:14" ht="18">
      <c r="A8" s="525"/>
      <c r="B8" s="527"/>
      <c r="C8" s="527"/>
      <c r="D8" s="527"/>
      <c r="E8" s="450">
        <v>2021</v>
      </c>
      <c r="F8" s="450">
        <v>2013</v>
      </c>
      <c r="G8" s="332"/>
      <c r="H8" s="332"/>
      <c r="I8" s="332"/>
      <c r="J8" s="332"/>
      <c r="K8" s="332"/>
      <c r="L8" s="332"/>
      <c r="M8" s="332"/>
      <c r="N8" s="332"/>
    </row>
    <row r="9" spans="1:14" ht="18">
      <c r="A9" s="525"/>
      <c r="B9" s="527"/>
      <c r="C9" s="527"/>
      <c r="D9" s="527"/>
      <c r="E9" s="450">
        <v>2022</v>
      </c>
      <c r="F9" s="450">
        <v>2013</v>
      </c>
      <c r="G9" s="332"/>
      <c r="H9" s="332"/>
      <c r="I9" s="332"/>
      <c r="J9" s="332"/>
      <c r="K9" s="332"/>
      <c r="L9" s="332"/>
      <c r="M9" s="332"/>
      <c r="N9" s="332"/>
    </row>
    <row r="10" spans="1:14" ht="18">
      <c r="A10" s="525"/>
      <c r="B10" s="527"/>
      <c r="C10" s="527"/>
      <c r="D10" s="527"/>
      <c r="E10" s="450">
        <v>2023</v>
      </c>
      <c r="F10" s="450">
        <v>2013</v>
      </c>
      <c r="G10" s="332"/>
      <c r="H10" s="332"/>
      <c r="I10" s="332"/>
      <c r="J10" s="332"/>
      <c r="K10" s="332"/>
      <c r="L10" s="332"/>
      <c r="M10" s="332"/>
      <c r="N10" s="332"/>
    </row>
    <row r="11" spans="1:14" ht="18.75" thickBot="1">
      <c r="A11" s="525"/>
      <c r="B11" s="528"/>
      <c r="C11" s="528"/>
      <c r="D11" s="528"/>
      <c r="E11" s="450">
        <v>2024</v>
      </c>
      <c r="F11" s="450">
        <v>2013</v>
      </c>
      <c r="G11" s="332"/>
      <c r="H11" s="332"/>
      <c r="I11" s="332"/>
      <c r="J11" s="332"/>
      <c r="K11" s="332"/>
      <c r="L11" s="332"/>
      <c r="M11" s="332"/>
      <c r="N11" s="332"/>
    </row>
    <row r="12" spans="1:14" ht="30" customHeight="1">
      <c r="A12" s="525"/>
      <c r="B12" s="526"/>
      <c r="C12" s="526" t="s">
        <v>156</v>
      </c>
      <c r="D12" s="526"/>
      <c r="E12" s="456" t="s">
        <v>366</v>
      </c>
      <c r="F12" s="457"/>
      <c r="G12" s="332"/>
      <c r="H12" s="332"/>
      <c r="I12" s="332"/>
      <c r="J12" s="332"/>
      <c r="K12" s="332"/>
      <c r="L12" s="332"/>
      <c r="M12" s="332"/>
      <c r="N12" s="332"/>
    </row>
    <row r="13" spans="1:14" ht="27.75" customHeight="1">
      <c r="A13" s="525"/>
      <c r="B13" s="527"/>
      <c r="C13" s="527"/>
      <c r="D13" s="527"/>
      <c r="E13" s="450">
        <v>2021</v>
      </c>
      <c r="F13" s="450">
        <v>2013</v>
      </c>
      <c r="G13" s="332"/>
      <c r="H13" s="332"/>
      <c r="I13" s="332"/>
      <c r="J13" s="332"/>
      <c r="K13" s="332"/>
      <c r="L13" s="332"/>
      <c r="M13" s="332"/>
      <c r="N13" s="332"/>
    </row>
    <row r="14" spans="1:14" ht="13.15" customHeight="1">
      <c r="A14" s="525"/>
      <c r="B14" s="527"/>
      <c r="C14" s="527"/>
      <c r="D14" s="527"/>
      <c r="E14" s="450">
        <v>2022</v>
      </c>
      <c r="F14" s="450">
        <v>2013</v>
      </c>
      <c r="G14" s="332"/>
      <c r="H14" s="332"/>
      <c r="I14" s="332"/>
      <c r="J14" s="332"/>
      <c r="K14" s="332"/>
      <c r="L14" s="332"/>
      <c r="M14" s="332"/>
      <c r="N14" s="332"/>
    </row>
    <row r="15" spans="1:14" ht="13.15" customHeight="1">
      <c r="A15" s="525"/>
      <c r="B15" s="527"/>
      <c r="C15" s="527"/>
      <c r="D15" s="527"/>
      <c r="E15" s="450">
        <v>2023</v>
      </c>
      <c r="F15" s="450">
        <v>2013</v>
      </c>
      <c r="G15" s="332"/>
      <c r="H15" s="332"/>
      <c r="I15" s="332"/>
      <c r="J15" s="332"/>
      <c r="K15" s="332"/>
      <c r="L15" s="332"/>
      <c r="M15" s="332"/>
      <c r="N15" s="332"/>
    </row>
    <row r="16" spans="1:14" ht="13.9" customHeight="1">
      <c r="A16" s="525"/>
      <c r="B16" s="528" t="s">
        <v>140</v>
      </c>
      <c r="C16" s="528"/>
      <c r="D16" s="528"/>
      <c r="E16" s="450">
        <v>2024</v>
      </c>
      <c r="F16" s="450">
        <v>2013</v>
      </c>
      <c r="G16" s="332"/>
      <c r="H16" s="332"/>
      <c r="I16" s="332"/>
      <c r="J16" s="332"/>
      <c r="K16" s="332"/>
      <c r="L16" s="332"/>
      <c r="M16" s="332"/>
      <c r="N16" s="332"/>
    </row>
    <row r="17" spans="1:14" ht="15.75">
      <c r="A17" s="535" t="s">
        <v>183</v>
      </c>
      <c r="B17" s="535"/>
      <c r="C17" s="535"/>
      <c r="D17" s="535"/>
      <c r="E17" s="535"/>
      <c r="F17" s="535"/>
      <c r="G17" s="128"/>
      <c r="H17" s="128"/>
      <c r="I17" s="385"/>
      <c r="J17" s="385"/>
      <c r="K17" s="385"/>
      <c r="L17" s="385"/>
      <c r="M17" s="128"/>
      <c r="N17" s="128"/>
    </row>
    <row r="18" spans="1:14" ht="15.75">
      <c r="A18" s="535" t="s">
        <v>184</v>
      </c>
      <c r="B18" s="535"/>
      <c r="C18" s="535"/>
      <c r="D18" s="535"/>
      <c r="E18" s="535"/>
      <c r="F18" s="535"/>
      <c r="G18" s="128"/>
      <c r="H18" s="128"/>
      <c r="I18" s="385"/>
      <c r="J18" s="385"/>
      <c r="K18" s="385"/>
      <c r="L18" s="385"/>
      <c r="M18" s="128"/>
      <c r="N18" s="128"/>
    </row>
  </sheetData>
  <mergeCells count="32">
    <mergeCell ref="A17:F17"/>
    <mergeCell ref="A18:F18"/>
    <mergeCell ref="A12:A16"/>
    <mergeCell ref="B12:B16"/>
    <mergeCell ref="C12:C16"/>
    <mergeCell ref="D12:D16"/>
    <mergeCell ref="E12:F12"/>
    <mergeCell ref="E13:F13"/>
    <mergeCell ref="E14:F14"/>
    <mergeCell ref="E15:F15"/>
    <mergeCell ref="E16:F16"/>
    <mergeCell ref="M1:N1"/>
    <mergeCell ref="A3:N3"/>
    <mergeCell ref="M5:M6"/>
    <mergeCell ref="A5:A6"/>
    <mergeCell ref="D5:D6"/>
    <mergeCell ref="H5:H6"/>
    <mergeCell ref="N5:N6"/>
    <mergeCell ref="G5:G6"/>
    <mergeCell ref="I5:L5"/>
    <mergeCell ref="B5:B6"/>
    <mergeCell ref="C5:C6"/>
    <mergeCell ref="E5:F6"/>
    <mergeCell ref="A7:A11"/>
    <mergeCell ref="B7:B11"/>
    <mergeCell ref="E10:F10"/>
    <mergeCell ref="E7:F7"/>
    <mergeCell ref="E8:F8"/>
    <mergeCell ref="E9:F9"/>
    <mergeCell ref="C7:C11"/>
    <mergeCell ref="E11:F11"/>
    <mergeCell ref="D7:D11"/>
  </mergeCells>
  <printOptions horizontalCentered="1"/>
  <pageMargins left="0.2362204724409449" right="0.1968503937007874" top="0.984251968503937" bottom="0.984251968503937" header="0.5118110236220472" footer="0.5118110236220472"/>
  <pageSetup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AoIR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2022-01-24T08:23:00Z</cp:lastPrinted>
  <dcterms:created xsi:type="dcterms:W3CDTF">2006-03-06T08:26:24Z</dcterms:created>
  <dcterms:modified xsi:type="dcterms:W3CDTF">2022-01-24T08:29:41Z</dcterms:modified>
  <cp:category/>
  <cp:version/>
  <cp:contentType/>
  <cp:contentStatus/>
</cp:coreProperties>
</file>